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" state="visible" r:id="rId4"/>
    <sheet sheetId="2" name="Annahmen" state="visible" r:id="rId5"/>
    <sheet sheetId="3" name="Kapitalbedarf" state="visible" r:id="rId6"/>
    <sheet sheetId="4" name="Darlehen" state="visible" r:id="rId7"/>
    <sheet sheetId="5" name="Rentabilität" state="visible" r:id="rId8"/>
    <sheet sheetId="6" name="Liquidität" state="visible" r:id="rId9"/>
  </sheets>
  <calcPr calcId="171027" fullCalcOnLoad="1"/>
</workbook>
</file>

<file path=xl/sharedStrings.xml><?xml version="1.0" encoding="utf-8"?>
<sst xmlns="http://schemas.openxmlformats.org/spreadsheetml/2006/main" count="166" uniqueCount="133">
  <si>
    <t>Finanzplan für die Gründung</t>
  </si>
  <si>
    <t>Kapitalbedarf, Finanzierung, Rentabilitätsvorschau und Liquiditätsplan in einer Datei.</t>
  </si>
  <si>
    <t>So nutzt du die Vorlage</t>
  </si>
  <si>
    <t>1. Gelbe Felder sind Eingaben. Alles andere rechnet Excel selbst.</t>
  </si>
  <si>
    <t>2. Fang im Blatt „Annahmen“ an: Angebote, Preise, Kosten, private Ausgaben und Finanzierung.</t>
  </si>
  <si>
    <t>3. „Kapitalbedarf“ zeigt, wie viel Geld du vor dem Start brauchst und ob deine Finanzierung reicht.</t>
  </si>
  <si>
    <t>4. „Darlehen“ rechnet Zinsen und Tilgung aus. Dort musst du nichts eintragen.</t>
  </si>
  <si>
    <t>5. „Rentabilität“ rechnet drei Jahre durch und zieht Steuern, Vorsorge und Lebenshaltung ab.</t>
  </si>
  <si>
    <t>6. „Liquidität“ zeigt Monat für Monat, ob dein Konto im Plus bleibt.</t>
  </si>
  <si>
    <t>7. Alle Zahlen sind ein erfundenes Beispiel. Ersetze sie durch deine.</t>
  </si>
  <si>
    <t>Wichtig</t>
  </si>
  <si>
    <t>Alle Beträge sind netto, ohne Umsatzsteuer. Die Einkommensteuer ist nur pauschal geschätzt.</t>
  </si>
  <si>
    <t>Diese Vorlage ist keine Steuer- oder Rechtsberatung. Lass die Zahlen von deiner Steuerberatung prüfen.</t>
  </si>
  <si>
    <t>Für den Gründungszuschuss bestätigt eine fachkundige Stelle (z. B. IHK, Handwerkskammer, Steuerberatung) die Tragfähigkeit.</t>
  </si>
  <si>
    <t>Den Businessplan dazu schreiben lassen</t>
  </si>
  <si>
    <t>Slaide schreibt aus deinen Stichpunkten und dieser Tabelle einen gestalteten Businessplan als Word oder PDF.</t>
  </si>
  <si>
    <t>www.slaide.de/de/businessplan-mit-ki-erstellen</t>
  </si>
  <si>
    <t>Annahmen</t>
  </si>
  <si>
    <t>Gelbe Felder sind Eingaben. Alle Beträge netto in Euro, ohne Umsatzsteuer.</t>
  </si>
  <si>
    <t>Angebote und Preise</t>
  </si>
  <si>
    <t>Angebot</t>
  </si>
  <si>
    <t>Preis je Einheit</t>
  </si>
  <si>
    <t>Einheiten pro Monat (volle Auslastung)</t>
  </si>
  <si>
    <t>Wachstum Jahr 2</t>
  </si>
  <si>
    <t>Wachstum Jahr 3</t>
  </si>
  <si>
    <t>Material / Wareneinsatz</t>
  </si>
  <si>
    <t>Beratung (Stunde)</t>
  </si>
  <si>
    <t>Workshop (Tag)</t>
  </si>
  <si>
    <t>Online-Kurs</t>
  </si>
  <si>
    <t>Hochlauf im ersten Jahr (Anteil der vollen Auslastung)</t>
  </si>
  <si>
    <t>Monat 1</t>
  </si>
  <si>
    <t>Monat 2</t>
  </si>
  <si>
    <t>Monat 3</t>
  </si>
  <si>
    <t>Monat 4</t>
  </si>
  <si>
    <t>Monat 5</t>
  </si>
  <si>
    <t>Monat 6</t>
  </si>
  <si>
    <t>Monat 7</t>
  </si>
  <si>
    <t>Monat 8</t>
  </si>
  <si>
    <t>Monat 9</t>
  </si>
  <si>
    <t>Monat 10</t>
  </si>
  <si>
    <t>Monat 11</t>
  </si>
  <si>
    <t>Monat 12</t>
  </si>
  <si>
    <t>Auslastung</t>
  </si>
  <si>
    <t>Betriebskosten pro Monat (Jahr 1)</t>
  </si>
  <si>
    <t>Betrag</t>
  </si>
  <si>
    <t>Raumkosten / Miete</t>
  </si>
  <si>
    <t>Versicherungen (Betrieb)</t>
  </si>
  <si>
    <t>Telefon, Internet, Software</t>
  </si>
  <si>
    <t>Werbung und Marketing</t>
  </si>
  <si>
    <t>Fahrzeug und Reisen</t>
  </si>
  <si>
    <t>Buchhaltung und Steuerberatung</t>
  </si>
  <si>
    <t>Fortbildung</t>
  </si>
  <si>
    <t>Personal inkl. Nebenkosten</t>
  </si>
  <si>
    <t>Sonstiges</t>
  </si>
  <si>
    <t>Summe pro Monat</t>
  </si>
  <si>
    <t>Kostensteigerung pro Jahr</t>
  </si>
  <si>
    <t>Private Ausgaben pro Monat</t>
  </si>
  <si>
    <t>Lebenshaltung (Wohnen, Essen, Mobilität)</t>
  </si>
  <si>
    <t>Kranken- und Pflegeversicherung</t>
  </si>
  <si>
    <t>Altersvorsorge</t>
  </si>
  <si>
    <t>Einkommensteuer, pauschal geschätzt (Anteil am Gewinn)</t>
  </si>
  <si>
    <t>Investitionen (einmalig)</t>
  </si>
  <si>
    <t>Nutzung (Jahre)</t>
  </si>
  <si>
    <t>Laptop und Technik</t>
  </si>
  <si>
    <t>Büroausstattung</t>
  </si>
  <si>
    <t>Webseite und Markenauftritt</t>
  </si>
  <si>
    <t>Sonstige Anschaffungen</t>
  </si>
  <si>
    <t>Summe</t>
  </si>
  <si>
    <t>Einmalige Anlaufkosten</t>
  </si>
  <si>
    <t>Gründungskosten (Anmeldung, Beratung, Notar)</t>
  </si>
  <si>
    <t>Markteinführung (erste Werbung)</t>
  </si>
  <si>
    <t>Liquiditätsreserve in Monaten</t>
  </si>
  <si>
    <t>Finanzierung</t>
  </si>
  <si>
    <t>Wert</t>
  </si>
  <si>
    <t>Eigenkapital</t>
  </si>
  <si>
    <t>Darlehen (z. B. KfW-StartGeld über die Hausbank)</t>
  </si>
  <si>
    <t>Zinssatz pro Jahr</t>
  </si>
  <si>
    <t>Laufzeit in Jahren (höchstens 10)</t>
  </si>
  <si>
    <t>Tilgungsfreie Monate</t>
  </si>
  <si>
    <t>Gründungszuschuss pro Monat, Phase 1 (nur wenn bewilligt)</t>
  </si>
  <si>
    <t>Monate Gründungszuschuss Phase 1</t>
  </si>
  <si>
    <t>Kapitalbedarf und Finanzierung</t>
  </si>
  <si>
    <t>Wie viel Geld du vor dem Start brauchst und ob deine Finanzierung reicht.</t>
  </si>
  <si>
    <t>Kapitalbedarf</t>
  </si>
  <si>
    <t>Investitionen</t>
  </si>
  <si>
    <t>Gründungskosten</t>
  </si>
  <si>
    <t>Markteinführung</t>
  </si>
  <si>
    <t>Liquiditätsreserve (Betriebskosten und private Ausgaben)</t>
  </si>
  <si>
    <t>Summe Kapitalbedarf</t>
  </si>
  <si>
    <t>Darlehen</t>
  </si>
  <si>
    <t>Summe Finanzierung</t>
  </si>
  <si>
    <t>Überdeckung (+) / Lücke (−)</t>
  </si>
  <si>
    <t>Der Gründungszuschuss fließt monatlich und steht deshalb im Liquiditätsplan, nicht hier.</t>
  </si>
  <si>
    <t>Darlehen: Zinsen und Tilgung</t>
  </si>
  <si>
    <t>Rechnet sich aus den Annahmen. Nach den tilgungsfreien Monaten wird in gleichen Raten getilgt.</t>
  </si>
  <si>
    <t>Monat</t>
  </si>
  <si>
    <t>Jahr</t>
  </si>
  <si>
    <t>Restschuld am Anfang</t>
  </si>
  <si>
    <t>Zinsen</t>
  </si>
  <si>
    <t>Tilgung</t>
  </si>
  <si>
    <t>Restschuld am Ende</t>
  </si>
  <si>
    <t>Rentabilitätsvorschau</t>
  </si>
  <si>
    <t>Ob das Geschäft trägt: Umsatz minus Kosten, danach Steuern, Vorsorge und Lebenshaltung.</t>
  </si>
  <si>
    <t>Jahr 1</t>
  </si>
  <si>
    <t>Jahr 2</t>
  </si>
  <si>
    <t>Jahr 3</t>
  </si>
  <si>
    <t>Umsatz gesamt</t>
  </si>
  <si>
    <t>Rohertrag</t>
  </si>
  <si>
    <t>Kosten</t>
  </si>
  <si>
    <t>Abschreibungen</t>
  </si>
  <si>
    <t>Gründungskosten und Markteinführung</t>
  </si>
  <si>
    <t>Summe Kosten</t>
  </si>
  <si>
    <t>Gewinn vor Steuern</t>
  </si>
  <si>
    <t>Einkommensteuer (pauschal geschätzt)</t>
  </si>
  <si>
    <t>Lebenshaltung</t>
  </si>
  <si>
    <t>Gründungszuschuss Phase 1 (steuerfrei)</t>
  </si>
  <si>
    <t>Überschuss (+) / Unterdeckung (−)</t>
  </si>
  <si>
    <t>Tragfähig heißt: Der Gewinn deckt auf Dauer Steuern, Vorsorge und Lebenshaltung. Bleibt die letzte Zeile ab Jahr 2 im Minus, überarbeite Preise, Mengen oder Kosten.</t>
  </si>
  <si>
    <t>Liquiditätsplan Jahr 1</t>
  </si>
  <si>
    <t>Monat für Monat: Bleibt dein Konto im Plus?</t>
  </si>
  <si>
    <t>Monat Nr.</t>
  </si>
  <si>
    <t>Einzahlungen</t>
  </si>
  <si>
    <t>Umsatz</t>
  </si>
  <si>
    <t>Gründungszuschuss</t>
  </si>
  <si>
    <t>Summe Einzahlungen</t>
  </si>
  <si>
    <t>Auszahlungen</t>
  </si>
  <si>
    <t>Betriebskosten</t>
  </si>
  <si>
    <t>Private Ausgaben (Leben, Kranken- und Altersvorsorge)</t>
  </si>
  <si>
    <t>Summe Auszahlungen</t>
  </si>
  <si>
    <t>Saldo des Monats</t>
  </si>
  <si>
    <t>Kontostand am Monatsende</t>
  </si>
  <si>
    <t>Ergebnis</t>
  </si>
  <si>
    <t>Fällt der Kontostand unter null, brauchst du mehr Reserve, Eigenkapital oder Finanzierung. Umsatzsteuer, Steuervorauszahlungen und Zahlungsziele sind hier bewusst nicht enthalten.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</si>
</sst>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€&quot;;[Red]-#,##0 &quot;€&quot;"/>
    <numFmt numFmtId="165" formatCode="0.0%"/>
    <numFmt numFmtId="166" formatCode="#,##0.00 &quot;€&quot;"/>
  </numFmts>
  <fonts count="14" x14ac:knownFonts="1">
    <font>
      <color theme="1"/>
      <family val="2"/>
      <scheme val="minor"/>
      <sz val="11"/>
      <name val="Calibri"/>
    </font>
    <font>
      <b/>
      <color rgb="FF1B1A2E"/>
      <sz val="16"/>
    </font>
    <font>
      <i/>
      <color rgb="FF6B6880"/>
      <sz val="11"/>
    </font>
    <font/>
    <font>
      <b/>
      <color rgb="FF1B1A2E"/>
      <sz val="12"/>
    </font>
    <font>
      <color rgb="FF1B1A2E"/>
      <sz val="11"/>
    </font>
    <font>
      <b/>
      <u/>
      <color rgb="FF5B3FD9"/>
      <sz val="11"/>
    </font>
    <font>
      <color rgb="FF111827"/>
      <sz val="11"/>
    </font>
    <font>
      <b/>
      <color rgb="FF1B1A2E"/>
      <sz val="11"/>
    </font>
    <font>
      <sz val="11"/>
    </font>
    <font>
      <b/>
      <color rgb="FF1B1A2E"/>
    </font>
    <font>
      <b/>
    </font>
    <font>
      <b/>
      <sz val="12"/>
    </font>
    <font>
      <color rgb="FF6B6880"/>
      <sz val="9"/>
    </font>
  </fonts>
  <fills count="6">
    <fill>
      <patternFill patternType="none"/>
    </fill>
    <fill>
      <patternFill patternType="gray125"/>
    </fill>
    <fill>
      <patternFill patternType="solid">
        <fgColor rgb="FFF1EEFB"/>
      </patternFill>
    </fill>
    <fill>
      <patternFill patternType="solid">
        <fgColor rgb="FFE6E0F8"/>
      </patternFill>
    </fill>
    <fill>
      <patternFill patternType="solid">
        <fgColor rgb="FFFFF4C7"/>
      </patternFill>
    </fill>
    <fill>
      <patternFill patternType="solid">
        <fgColor rgb="FFF6F5F9"/>
      </patternFill>
    </fill>
  </fills>
  <borders count="5">
    <border>
      <left/>
      <right/>
      <top/>
      <bottom/>
      <diagonal/>
    </border>
    <border>
      <left/>
      <right/>
      <top/>
      <bottom style="thin">
        <color rgb="FFB0B7C0"/>
      </bottom>
      <diagonal/>
    </border>
    <border>
      <left/>
      <right/>
      <top/>
      <bottom style="thin">
        <color rgb="FFECEAF2"/>
      </bottom>
      <diagonal/>
    </border>
    <border>
      <left style="thin">
        <color rgb="FFE8D48A"/>
      </left>
      <right style="thin">
        <color rgb="FFE8D48A"/>
      </right>
      <top style="thin">
        <color rgb="FFE8D48A"/>
      </top>
      <bottom style="thin">
        <color rgb="FFE8D48A"/>
      </bottom>
      <diagonal/>
    </border>
    <border>
      <left/>
      <right/>
      <top style="thin">
        <color rgb="FFB0B7C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8" fillId="2" borderId="0" xfId="0" applyFont="1" applyFill="1"/>
    <xf numFmtId="0" fontId="9" fillId="0" borderId="0" xfId="0" applyFont="1"/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right" vertical="center"/>
    </xf>
    <xf numFmtId="3" fontId="3" fillId="4" borderId="3" xfId="0" applyNumberFormat="1" applyFont="1" applyFill="1" applyBorder="1" applyAlignment="1">
      <alignment horizontal="right" vertical="center"/>
    </xf>
    <xf numFmtId="9" fontId="3" fillId="4" borderId="3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11" fillId="5" borderId="4" xfId="0" applyFont="1" applyFill="1" applyBorder="1" applyAlignment="1">
      <alignment horizontal="left" vertical="center" wrapText="1"/>
    </xf>
    <xf numFmtId="164" fontId="11" fillId="5" borderId="4" xfId="0" applyNumberFormat="1" applyFont="1" applyFill="1" applyBorder="1" applyAlignment="1">
      <alignment horizontal="right" vertical="center"/>
    </xf>
    <xf numFmtId="0" fontId="11" fillId="5" borderId="4" xfId="0" applyFont="1" applyFill="1" applyBorder="1" applyAlignment="1">
      <alignment horizontal="right" vertical="center"/>
    </xf>
    <xf numFmtId="1" fontId="3" fillId="4" borderId="3" xfId="0" applyNumberFormat="1" applyFont="1" applyFill="1" applyBorder="1" applyAlignment="1">
      <alignment horizontal="right" vertical="center"/>
    </xf>
    <xf numFmtId="165" fontId="3" fillId="4" borderId="3" xfId="0" applyNumberFormat="1" applyFont="1" applyFill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10" fillId="3" borderId="1" xfId="0" applyNumberFormat="1" applyFont="1" applyFill="1" applyBorder="1" applyAlignment="1">
      <alignment horizontal="right" vertical="center"/>
    </xf>
    <xf numFmtId="0" fontId="12" fillId="5" borderId="4" xfId="0" applyFont="1" applyFill="1" applyBorder="1" applyAlignment="1">
      <alignment horizontal="left" vertical="center" wrapText="1"/>
    </xf>
    <xf numFmtId="164" fontId="12" fillId="5" borderId="4" xfId="0" applyNumberFormat="1" applyFont="1" applyFill="1" applyBorder="1" applyAlignment="1">
      <alignment horizontal="right" vertical="center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right" vertical="center"/>
    </xf>
    <xf numFmtId="164" fontId="8" fillId="2" borderId="0" xfId="0" applyNumberFormat="1" applyFont="1" applyFill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11" fillId="5" borderId="4" xfId="0" applyFont="1" applyFill="1" applyBorder="1" applyAlignment="1">
      <alignment horizontal="left" vertical="center"/>
    </xf>
  </cellXfs>
  <cellStyles count="1">
    <cellStyle name="Normal" xfId="0" builtinId="0"/>
  </cellStyles>
  <dxfs count="5">
    <dxf>
      <font>
        <b/>
        <color rgb="FFB42318"/>
      </font>
      <fill>
        <patternFill patternType="solid">
          <bgColor rgb="FFFDE2E1"/>
        </patternFill>
      </fill>
    </dxf>
    <dxf>
      <font>
        <b/>
        <color rgb="FFB42318"/>
      </font>
      <fill>
        <patternFill patternType="solid">
          <bgColor rgb="FFFDE2E1"/>
        </patternFill>
      </fill>
    </dxf>
    <dxf>
      <font>
        <b/>
        <color rgb="FFB42318"/>
      </font>
      <fill>
        <patternFill patternType="solid">
          <bgColor rgb="FFFDE2E1"/>
        </patternFill>
      </fill>
    </dxf>
    <dxf>
      <font>
        <b/>
        <color rgb="FFB42318"/>
      </font>
      <fill>
        <patternFill patternType="solid">
          <bgColor rgb="FFFDE2E1"/>
        </patternFill>
      </fill>
    </dxf>
    <dxf>
      <font>
        <b/>
        <color rgb="FFB42318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/>
  </sheetViews>
  <sheetFormatPr defaultRowHeight="15" outlineLevelRow="0" outlineLevelCol="0" x14ac:dyDescent="55"/>
  <cols>
    <col min="1" max="1" width="110" customWidth="1"/>
  </cols>
  <sheetData>
    <row r="1" ht="22" customHeight="1" spans="1:1" x14ac:dyDescent="0.25">
      <c r="A1" s="1" t="s">
        <v>0</v>
      </c>
    </row>
    <row r="2" ht="20" customHeight="1" spans="1:1" x14ac:dyDescent="0.25">
      <c r="A2" s="2" t="s">
        <v>1</v>
      </c>
    </row>
    <row r="3" ht="18" customHeight="1" spans="1:1" x14ac:dyDescent="0.25">
      <c r="A3" s="3"/>
    </row>
    <row r="4" ht="20" customHeight="1" spans="1:1" x14ac:dyDescent="0.25">
      <c r="A4" s="4" t="s">
        <v>2</v>
      </c>
    </row>
    <row r="5" ht="20" customHeight="1" spans="1:1" x14ac:dyDescent="0.25">
      <c r="A5" s="5" t="s">
        <v>3</v>
      </c>
    </row>
    <row r="6" ht="20" customHeight="1" spans="1:1" x14ac:dyDescent="0.25">
      <c r="A6" s="5" t="s">
        <v>4</v>
      </c>
    </row>
    <row r="7" ht="20" customHeight="1" spans="1:1" x14ac:dyDescent="0.25">
      <c r="A7" s="5" t="s">
        <v>5</v>
      </c>
    </row>
    <row r="8" ht="20" customHeight="1" spans="1:1" x14ac:dyDescent="0.25">
      <c r="A8" s="5" t="s">
        <v>6</v>
      </c>
    </row>
    <row r="9" ht="20" customHeight="1" spans="1:1" x14ac:dyDescent="0.25">
      <c r="A9" s="5" t="s">
        <v>7</v>
      </c>
    </row>
    <row r="10" ht="20" customHeight="1" spans="1:1" x14ac:dyDescent="0.25">
      <c r="A10" s="5" t="s">
        <v>8</v>
      </c>
    </row>
    <row r="11" ht="20" customHeight="1" spans="1:1" x14ac:dyDescent="0.25">
      <c r="A11" s="5" t="s">
        <v>9</v>
      </c>
    </row>
    <row r="12" ht="18" customHeight="1" spans="1:1" x14ac:dyDescent="0.25">
      <c r="A12" s="3"/>
    </row>
    <row r="13" ht="20" customHeight="1" spans="1:1" x14ac:dyDescent="0.25">
      <c r="A13" s="4" t="s">
        <v>10</v>
      </c>
    </row>
    <row r="14" ht="20" customHeight="1" spans="1:1" x14ac:dyDescent="0.25">
      <c r="A14" s="5" t="s">
        <v>11</v>
      </c>
    </row>
    <row r="15" ht="20" customHeight="1" spans="1:1" x14ac:dyDescent="0.25">
      <c r="A15" s="5" t="s">
        <v>12</v>
      </c>
    </row>
    <row r="16" ht="20" customHeight="1" spans="1:1" x14ac:dyDescent="0.25">
      <c r="A16" s="5" t="s">
        <v>13</v>
      </c>
    </row>
    <row r="17" ht="18" customHeight="1" spans="1:1" x14ac:dyDescent="0.25">
      <c r="A17" s="3"/>
    </row>
    <row r="18" ht="20" customHeight="1" spans="1:1" x14ac:dyDescent="0.25">
      <c r="A18" s="4" t="s">
        <v>14</v>
      </c>
    </row>
    <row r="19" ht="20" customHeight="1" spans="1:1" x14ac:dyDescent="0.25">
      <c r="A19" s="5" t="s">
        <v>15</v>
      </c>
    </row>
    <row r="20" ht="20" customHeight="1" spans="1:1" x14ac:dyDescent="0.25">
      <c r="A20" s="6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4" customWidth="1"/>
    <col min="2" max="6" width="16" customWidth="1"/>
    <col min="7" max="13" width="11" customWidth="1"/>
  </cols>
  <sheetData>
    <row r="1" ht="22" customHeight="1" spans="1:13" x14ac:dyDescent="0.25">
      <c r="A1" s="1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20" customHeight="1" spans="1:13" x14ac:dyDescent="0.25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" customHeight="1" spans="1:13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ht="20" customHeight="1" spans="1:13" x14ac:dyDescent="0.25">
      <c r="A4" s="10" t="s">
        <v>19</v>
      </c>
      <c r="B4" s="10"/>
      <c r="C4" s="10"/>
      <c r="D4" s="10"/>
      <c r="E4" s="10"/>
      <c r="F4" s="10"/>
      <c r="G4" s="11"/>
      <c r="H4" s="11"/>
      <c r="I4" s="11"/>
      <c r="J4" s="11"/>
      <c r="K4" s="11"/>
      <c r="L4" s="11"/>
      <c r="M4" s="11"/>
    </row>
    <row r="5" ht="44" customHeight="1" spans="1:13" x14ac:dyDescent="0.25">
      <c r="A5" s="12" t="s">
        <v>20</v>
      </c>
      <c r="B5" s="13" t="s">
        <v>21</v>
      </c>
      <c r="C5" s="13" t="s">
        <v>22</v>
      </c>
      <c r="D5" s="13" t="s">
        <v>23</v>
      </c>
      <c r="E5" s="13" t="s">
        <v>24</v>
      </c>
      <c r="F5" s="13" t="s">
        <v>25</v>
      </c>
      <c r="G5" s="9"/>
      <c r="H5" s="9"/>
      <c r="I5" s="9"/>
      <c r="J5" s="9"/>
      <c r="K5" s="9"/>
      <c r="L5" s="9"/>
      <c r="M5" s="9"/>
    </row>
    <row r="6" ht="18" customHeight="1" spans="1:13" x14ac:dyDescent="0.25">
      <c r="A6" s="14" t="s">
        <v>26</v>
      </c>
      <c r="B6" s="15">
        <v>90</v>
      </c>
      <c r="C6" s="16">
        <v>45</v>
      </c>
      <c r="D6" s="17">
        <v>0.25</v>
      </c>
      <c r="E6" s="17">
        <v>0.15</v>
      </c>
      <c r="F6" s="17">
        <v>0</v>
      </c>
      <c r="G6" s="9"/>
      <c r="H6" s="9"/>
      <c r="I6" s="9"/>
      <c r="J6" s="9"/>
      <c r="K6" s="9"/>
      <c r="L6" s="9"/>
      <c r="M6" s="9"/>
    </row>
    <row r="7" ht="18" customHeight="1" spans="1:13" x14ac:dyDescent="0.25">
      <c r="A7" s="14" t="s">
        <v>27</v>
      </c>
      <c r="B7" s="15">
        <v>1200</v>
      </c>
      <c r="C7" s="16">
        <v>2</v>
      </c>
      <c r="D7" s="17">
        <v>0.3</v>
      </c>
      <c r="E7" s="17">
        <v>0.2</v>
      </c>
      <c r="F7" s="17">
        <v>0.05</v>
      </c>
      <c r="G7" s="9"/>
      <c r="H7" s="9"/>
      <c r="I7" s="9"/>
      <c r="J7" s="9"/>
      <c r="K7" s="9"/>
      <c r="L7" s="9"/>
      <c r="M7" s="9"/>
    </row>
    <row r="8" ht="18" customHeight="1" spans="1:13" x14ac:dyDescent="0.25">
      <c r="A8" s="14" t="s">
        <v>28</v>
      </c>
      <c r="B8" s="15">
        <v>149</v>
      </c>
      <c r="C8" s="16">
        <v>6</v>
      </c>
      <c r="D8" s="17">
        <v>0.5</v>
      </c>
      <c r="E8" s="17">
        <v>0.3</v>
      </c>
      <c r="F8" s="17">
        <v>0.1</v>
      </c>
      <c r="G8" s="9"/>
      <c r="H8" s="9"/>
      <c r="I8" s="9"/>
      <c r="J8" s="9"/>
      <c r="K8" s="9"/>
      <c r="L8" s="9"/>
      <c r="M8" s="9"/>
    </row>
    <row r="9" ht="18" customHeight="1" spans="1:13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ht="20" customHeight="1" spans="1:13" x14ac:dyDescent="0.25">
      <c r="A10" s="10" t="s">
        <v>29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ht="18" customHeight="1" spans="1:13" x14ac:dyDescent="0.25">
      <c r="A11" s="12"/>
      <c r="B11" s="18" t="s">
        <v>30</v>
      </c>
      <c r="C11" s="18" t="s">
        <v>31</v>
      </c>
      <c r="D11" s="18" t="s">
        <v>32</v>
      </c>
      <c r="E11" s="18" t="s">
        <v>33</v>
      </c>
      <c r="F11" s="18" t="s">
        <v>34</v>
      </c>
      <c r="G11" s="18" t="s">
        <v>35</v>
      </c>
      <c r="H11" s="18" t="s">
        <v>36</v>
      </c>
      <c r="I11" s="18" t="s">
        <v>37</v>
      </c>
      <c r="J11" s="18" t="s">
        <v>38</v>
      </c>
      <c r="K11" s="18" t="s">
        <v>39</v>
      </c>
      <c r="L11" s="18" t="s">
        <v>40</v>
      </c>
      <c r="M11" s="18" t="s">
        <v>41</v>
      </c>
    </row>
    <row r="12" ht="18" customHeight="1" spans="1:13" x14ac:dyDescent="0.25">
      <c r="A12" s="14" t="s">
        <v>42</v>
      </c>
      <c r="B12" s="17">
        <v>0.3</v>
      </c>
      <c r="C12" s="17">
        <v>0.4</v>
      </c>
      <c r="D12" s="17">
        <v>0.5</v>
      </c>
      <c r="E12" s="17">
        <v>0.6</v>
      </c>
      <c r="F12" s="17">
        <v>0.7</v>
      </c>
      <c r="G12" s="17">
        <v>0.8</v>
      </c>
      <c r="H12" s="17">
        <v>0.9</v>
      </c>
      <c r="I12" s="17">
        <v>1</v>
      </c>
      <c r="J12" s="17">
        <v>1</v>
      </c>
      <c r="K12" s="17">
        <v>1</v>
      </c>
      <c r="L12" s="17">
        <v>1</v>
      </c>
      <c r="M12" s="17">
        <v>1</v>
      </c>
    </row>
    <row r="13" ht="18" customHeight="1" spans="1:13" x14ac:dyDescent="0.2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ht="18" customHeight="1" spans="1:13" x14ac:dyDescent="0.25">
      <c r="A14" s="12" t="s">
        <v>43</v>
      </c>
      <c r="B14" s="19" t="s">
        <v>44</v>
      </c>
      <c r="C14" s="1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ht="18" customHeight="1" spans="1:13" x14ac:dyDescent="0.25">
      <c r="A15" s="14" t="s">
        <v>45</v>
      </c>
      <c r="B15" s="15">
        <v>450</v>
      </c>
      <c r="C15" s="20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ht="18" customHeight="1" spans="1:13" x14ac:dyDescent="0.25">
      <c r="A16" s="14" t="s">
        <v>46</v>
      </c>
      <c r="B16" s="15">
        <v>60</v>
      </c>
      <c r="C16" s="20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ht="18" customHeight="1" spans="1:13" x14ac:dyDescent="0.25">
      <c r="A17" s="14" t="s">
        <v>47</v>
      </c>
      <c r="B17" s="15">
        <v>80</v>
      </c>
      <c r="C17" s="20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ht="18" customHeight="1" spans="1:13" x14ac:dyDescent="0.25">
      <c r="A18" s="14" t="s">
        <v>48</v>
      </c>
      <c r="B18" s="15">
        <v>300</v>
      </c>
      <c r="C18" s="20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ht="18" customHeight="1" spans="1:13" x14ac:dyDescent="0.25">
      <c r="A19" s="14" t="s">
        <v>49</v>
      </c>
      <c r="B19" s="15">
        <v>150</v>
      </c>
      <c r="C19" s="20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ht="18" customHeight="1" spans="1:13" x14ac:dyDescent="0.25">
      <c r="A20" s="14" t="s">
        <v>50</v>
      </c>
      <c r="B20" s="15">
        <v>120</v>
      </c>
      <c r="C20" s="20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ht="18" customHeight="1" spans="1:13" x14ac:dyDescent="0.25">
      <c r="A21" s="14" t="s">
        <v>51</v>
      </c>
      <c r="B21" s="15">
        <v>50</v>
      </c>
      <c r="C21" s="20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ht="18" customHeight="1" spans="1:13" x14ac:dyDescent="0.25">
      <c r="A22" s="14" t="s">
        <v>52</v>
      </c>
      <c r="B22" s="15">
        <v>0</v>
      </c>
      <c r="C22" s="20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ht="18" customHeight="1" spans="1:13" x14ac:dyDescent="0.25">
      <c r="A23" s="14" t="s">
        <v>53</v>
      </c>
      <c r="B23" s="15">
        <v>100</v>
      </c>
      <c r="C23" s="20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ht="18" customHeight="1" spans="1:13" x14ac:dyDescent="0.25">
      <c r="A24" s="21" t="s">
        <v>54</v>
      </c>
      <c r="B24" s="22">
        <f>SUM(B15:B23)</f>
      </c>
      <c r="C24" s="23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ht="18" customHeight="1" spans="1:13" x14ac:dyDescent="0.25">
      <c r="A25" s="14" t="s">
        <v>55</v>
      </c>
      <c r="B25" s="17">
        <v>0.03</v>
      </c>
      <c r="C25" s="20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ht="18" customHeight="1" spans="1:13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ht="18" customHeight="1" spans="1:13" x14ac:dyDescent="0.25">
      <c r="A27" s="12" t="s">
        <v>56</v>
      </c>
      <c r="B27" s="19" t="s">
        <v>44</v>
      </c>
      <c r="C27" s="1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ht="18" customHeight="1" spans="1:13" x14ac:dyDescent="0.25">
      <c r="A28" s="14" t="s">
        <v>57</v>
      </c>
      <c r="B28" s="15">
        <v>1600</v>
      </c>
      <c r="C28" s="20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ht="18" customHeight="1" spans="1:13" x14ac:dyDescent="0.25">
      <c r="A29" s="14" t="s">
        <v>58</v>
      </c>
      <c r="B29" s="15">
        <v>450</v>
      </c>
      <c r="C29" s="20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ht="18" customHeight="1" spans="1:13" x14ac:dyDescent="0.25">
      <c r="A30" s="14" t="s">
        <v>59</v>
      </c>
      <c r="B30" s="15">
        <v>200</v>
      </c>
      <c r="C30" s="20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ht="18" customHeight="1" spans="1:13" x14ac:dyDescent="0.25">
      <c r="A31" s="21" t="s">
        <v>54</v>
      </c>
      <c r="B31" s="22">
        <f>SUM(B28:B30)</f>
      </c>
      <c r="C31" s="23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ht="18" customHeight="1" spans="1:13" x14ac:dyDescent="0.25">
      <c r="A32" s="14" t="s">
        <v>60</v>
      </c>
      <c r="B32" s="17">
        <v>0.2</v>
      </c>
      <c r="C32" s="20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ht="18" customHeight="1" spans="1:13" x14ac:dyDescent="0.25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ht="18" customHeight="1" spans="1:13" x14ac:dyDescent="0.25">
      <c r="A34" s="12" t="s">
        <v>61</v>
      </c>
      <c r="B34" s="19" t="s">
        <v>44</v>
      </c>
      <c r="C34" s="19" t="s">
        <v>62</v>
      </c>
      <c r="D34" s="9"/>
      <c r="E34" s="9"/>
      <c r="F34" s="9"/>
      <c r="G34" s="9"/>
      <c r="H34" s="9"/>
      <c r="I34" s="9"/>
      <c r="J34" s="9"/>
      <c r="K34" s="9"/>
      <c r="L34" s="9"/>
      <c r="M34" s="9"/>
    </row>
    <row r="35" ht="18" customHeight="1" spans="1:13" x14ac:dyDescent="0.25">
      <c r="A35" s="14" t="s">
        <v>63</v>
      </c>
      <c r="B35" s="15">
        <v>2500</v>
      </c>
      <c r="C35" s="24">
        <v>3</v>
      </c>
      <c r="D35" s="9"/>
      <c r="E35" s="9"/>
      <c r="F35" s="9"/>
      <c r="G35" s="9"/>
      <c r="H35" s="9"/>
      <c r="I35" s="9"/>
      <c r="J35" s="9"/>
      <c r="K35" s="9"/>
      <c r="L35" s="9"/>
      <c r="M35" s="9"/>
    </row>
    <row r="36" ht="18" customHeight="1" spans="1:13" x14ac:dyDescent="0.25">
      <c r="A36" s="14" t="s">
        <v>64</v>
      </c>
      <c r="B36" s="15">
        <v>1500</v>
      </c>
      <c r="C36" s="24">
        <v>13</v>
      </c>
      <c r="D36" s="9"/>
      <c r="E36" s="9"/>
      <c r="F36" s="9"/>
      <c r="G36" s="9"/>
      <c r="H36" s="9"/>
      <c r="I36" s="9"/>
      <c r="J36" s="9"/>
      <c r="K36" s="9"/>
      <c r="L36" s="9"/>
      <c r="M36" s="9"/>
    </row>
    <row r="37" ht="18" customHeight="1" spans="1:13" x14ac:dyDescent="0.25">
      <c r="A37" s="14" t="s">
        <v>65</v>
      </c>
      <c r="B37" s="15">
        <v>3000</v>
      </c>
      <c r="C37" s="24">
        <v>3</v>
      </c>
      <c r="D37" s="9"/>
      <c r="E37" s="9"/>
      <c r="F37" s="9"/>
      <c r="G37" s="9"/>
      <c r="H37" s="9"/>
      <c r="I37" s="9"/>
      <c r="J37" s="9"/>
      <c r="K37" s="9"/>
      <c r="L37" s="9"/>
      <c r="M37" s="9"/>
    </row>
    <row r="38" ht="18" customHeight="1" spans="1:13" x14ac:dyDescent="0.25">
      <c r="A38" s="14" t="s">
        <v>66</v>
      </c>
      <c r="B38" s="15">
        <v>0</v>
      </c>
      <c r="C38" s="24">
        <v>5</v>
      </c>
      <c r="D38" s="9"/>
      <c r="E38" s="9"/>
      <c r="F38" s="9"/>
      <c r="G38" s="9"/>
      <c r="H38" s="9"/>
      <c r="I38" s="9"/>
      <c r="J38" s="9"/>
      <c r="K38" s="9"/>
      <c r="L38" s="9"/>
      <c r="M38" s="9"/>
    </row>
    <row r="39" ht="18" customHeight="1" spans="1:13" x14ac:dyDescent="0.25">
      <c r="A39" s="21" t="s">
        <v>67</v>
      </c>
      <c r="B39" s="22">
        <f>SUM(B35:B38)</f>
      </c>
      <c r="C39" s="23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ht="18" customHeight="1" spans="1:13" x14ac:dyDescent="0.25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ht="18" customHeight="1" spans="1:13" x14ac:dyDescent="0.25">
      <c r="A41" s="12" t="s">
        <v>68</v>
      </c>
      <c r="B41" s="19" t="s">
        <v>44</v>
      </c>
      <c r="C41" s="1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ht="18" customHeight="1" spans="1:13" x14ac:dyDescent="0.25">
      <c r="A42" s="14" t="s">
        <v>69</v>
      </c>
      <c r="B42" s="15">
        <v>400</v>
      </c>
      <c r="C42" s="20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ht="18" customHeight="1" spans="1:13" x14ac:dyDescent="0.25">
      <c r="A43" s="14" t="s">
        <v>70</v>
      </c>
      <c r="B43" s="15">
        <v>1500</v>
      </c>
      <c r="C43" s="20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ht="18" customHeight="1" spans="1:13" x14ac:dyDescent="0.25">
      <c r="A44" s="21" t="s">
        <v>67</v>
      </c>
      <c r="B44" s="22">
        <f>B42+B43</f>
      </c>
      <c r="C44" s="23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ht="18" customHeight="1" spans="1:13" x14ac:dyDescent="0.25">
      <c r="A45" s="14" t="s">
        <v>71</v>
      </c>
      <c r="B45" s="24">
        <v>3</v>
      </c>
      <c r="C45" s="20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ht="18" customHeight="1" spans="1:13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ht="18" customHeight="1" spans="1:13" x14ac:dyDescent="0.25">
      <c r="A47" s="12" t="s">
        <v>72</v>
      </c>
      <c r="B47" s="19" t="s">
        <v>73</v>
      </c>
      <c r="C47" s="1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ht="18" customHeight="1" spans="1:13" x14ac:dyDescent="0.25">
      <c r="A48" s="14" t="s">
        <v>74</v>
      </c>
      <c r="B48" s="15">
        <v>8000</v>
      </c>
      <c r="C48" s="20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ht="18" customHeight="1" spans="1:13" x14ac:dyDescent="0.25">
      <c r="A49" s="14" t="s">
        <v>75</v>
      </c>
      <c r="B49" s="15">
        <v>15000</v>
      </c>
      <c r="C49" s="20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ht="18" customHeight="1" spans="1:13" x14ac:dyDescent="0.25">
      <c r="A50" s="14" t="s">
        <v>76</v>
      </c>
      <c r="B50" s="25">
        <v>0.05</v>
      </c>
      <c r="C50" s="20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ht="18" customHeight="1" spans="1:13" x14ac:dyDescent="0.25">
      <c r="A51" s="14" t="s">
        <v>77</v>
      </c>
      <c r="B51" s="24">
        <v>5</v>
      </c>
      <c r="C51" s="20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ht="18" customHeight="1" spans="1:13" x14ac:dyDescent="0.25">
      <c r="A52" s="14" t="s">
        <v>78</v>
      </c>
      <c r="B52" s="24">
        <v>12</v>
      </c>
      <c r="C52" s="20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ht="18" customHeight="1" spans="1:13" x14ac:dyDescent="0.25">
      <c r="A53" s="14" t="s">
        <v>79</v>
      </c>
      <c r="B53" s="15">
        <v>1900</v>
      </c>
      <c r="C53" s="20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ht="18" customHeight="1" spans="1:13" x14ac:dyDescent="0.25">
      <c r="A54" s="14" t="s">
        <v>80</v>
      </c>
      <c r="B54" s="24">
        <v>6</v>
      </c>
      <c r="C54" s="20"/>
      <c r="D54" s="9"/>
      <c r="E54" s="9"/>
      <c r="F54" s="9"/>
      <c r="G54" s="9"/>
      <c r="H54" s="9"/>
      <c r="I54" s="9"/>
      <c r="J54" s="9"/>
      <c r="K54" s="9"/>
      <c r="L54" s="9"/>
      <c r="M54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defaultRowHeight="15" outlineLevelRow="0" outlineLevelCol="0" x14ac:dyDescent="55"/>
  <cols>
    <col min="1" max="1" width="56" customWidth="1"/>
    <col min="2" max="2" width="18" customWidth="1"/>
  </cols>
  <sheetData>
    <row r="1" ht="22" customHeight="1" spans="1:2" x14ac:dyDescent="0.25">
      <c r="A1" s="1" t="s">
        <v>81</v>
      </c>
      <c r="B1" s="7"/>
    </row>
    <row r="2" ht="20" customHeight="1" spans="1:2" x14ac:dyDescent="0.25">
      <c r="A2" s="2" t="s">
        <v>82</v>
      </c>
      <c r="B2" s="2"/>
    </row>
    <row r="3" ht="18" customHeight="1" spans="1:2" x14ac:dyDescent="0.25">
      <c r="A3" s="8"/>
      <c r="B3" s="9"/>
    </row>
    <row r="4" ht="18" customHeight="1" spans="1:2" x14ac:dyDescent="0.25">
      <c r="A4" s="12" t="s">
        <v>83</v>
      </c>
      <c r="B4" s="19" t="s">
        <v>44</v>
      </c>
    </row>
    <row r="5" ht="18" customHeight="1" spans="1:2" x14ac:dyDescent="0.25">
      <c r="A5" s="14" t="s">
        <v>84</v>
      </c>
      <c r="B5" s="26">
        <f>Annahmen!B39</f>
      </c>
    </row>
    <row r="6" ht="18" customHeight="1" spans="1:2" x14ac:dyDescent="0.25">
      <c r="A6" s="14" t="s">
        <v>85</v>
      </c>
      <c r="B6" s="26">
        <f>Annahmen!B42</f>
      </c>
    </row>
    <row r="7" ht="18" customHeight="1" spans="1:2" x14ac:dyDescent="0.25">
      <c r="A7" s="14" t="s">
        <v>86</v>
      </c>
      <c r="B7" s="26">
        <f>Annahmen!B43</f>
      </c>
    </row>
    <row r="8" ht="18" customHeight="1" spans="1:2" x14ac:dyDescent="0.25">
      <c r="A8" s="14" t="s">
        <v>87</v>
      </c>
      <c r="B8" s="26">
        <f>Annahmen!B45*(Annahmen!B24+Annahmen!B31)</f>
      </c>
    </row>
    <row r="9" ht="18" customHeight="1" spans="1:2" x14ac:dyDescent="0.25">
      <c r="A9" s="21" t="s">
        <v>88</v>
      </c>
      <c r="B9" s="22">
        <f>SUM(B5:B8)</f>
      </c>
    </row>
    <row r="10" ht="18" customHeight="1" spans="1:2" x14ac:dyDescent="0.25">
      <c r="A10" s="8"/>
      <c r="B10" s="27"/>
    </row>
    <row r="11" ht="18" customHeight="1" spans="1:2" x14ac:dyDescent="0.25">
      <c r="A11" s="12" t="s">
        <v>72</v>
      </c>
      <c r="B11" s="28" t="s">
        <v>44</v>
      </c>
    </row>
    <row r="12" ht="18" customHeight="1" spans="1:2" x14ac:dyDescent="0.25">
      <c r="A12" s="14" t="s">
        <v>74</v>
      </c>
      <c r="B12" s="26">
        <f>Annahmen!B48</f>
      </c>
    </row>
    <row r="13" ht="18" customHeight="1" spans="1:2" x14ac:dyDescent="0.25">
      <c r="A13" s="14" t="s">
        <v>89</v>
      </c>
      <c r="B13" s="26">
        <f>Annahmen!B49</f>
      </c>
    </row>
    <row r="14" ht="18" customHeight="1" spans="1:2" x14ac:dyDescent="0.25">
      <c r="A14" s="21" t="s">
        <v>90</v>
      </c>
      <c r="B14" s="22">
        <f>B12+B13</f>
      </c>
    </row>
    <row r="15" ht="18" customHeight="1" spans="1:2" x14ac:dyDescent="0.25">
      <c r="A15" s="8"/>
      <c r="B15" s="27"/>
    </row>
    <row r="16" ht="18" customHeight="1" spans="1:2" x14ac:dyDescent="0.25">
      <c r="A16" s="29" t="s">
        <v>91</v>
      </c>
      <c r="B16" s="30">
        <f>B14-B9</f>
      </c>
    </row>
    <row r="17" ht="18" customHeight="1" spans="1:2" x14ac:dyDescent="0.25">
      <c r="A17" s="8"/>
      <c r="B17" s="9"/>
    </row>
    <row r="18" ht="20" customHeight="1" spans="1:2" x14ac:dyDescent="0.25">
      <c r="A18" s="2" t="s">
        <v>92</v>
      </c>
      <c r="B18" s="11"/>
    </row>
  </sheetData>
  <conditionalFormatting sqref="B16">
    <cfRule type="cellIs" dxfId="0" priority="1" operator="less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0" customWidth="1"/>
    <col min="3" max="3" width="22" customWidth="1"/>
    <col min="4" max="5" width="14" customWidth="1"/>
    <col min="6" max="6" width="22" customWidth="1"/>
  </cols>
  <sheetData>
    <row r="1" ht="22" customHeight="1" spans="1:6" x14ac:dyDescent="0.25">
      <c r="A1" s="1" t="s">
        <v>93</v>
      </c>
      <c r="B1" s="7"/>
      <c r="C1" s="7"/>
      <c r="D1" s="7"/>
      <c r="E1" s="7"/>
      <c r="F1" s="7"/>
    </row>
    <row r="2" ht="20" customHeight="1" spans="1:6" x14ac:dyDescent="0.25">
      <c r="A2" s="2" t="s">
        <v>94</v>
      </c>
      <c r="B2" s="2"/>
      <c r="C2" s="2"/>
      <c r="D2" s="2"/>
      <c r="E2" s="2"/>
      <c r="F2" s="2"/>
    </row>
    <row r="3" ht="18" customHeight="1" spans="1:6" x14ac:dyDescent="0.25">
      <c r="A3" s="8"/>
      <c r="B3" s="9"/>
      <c r="C3" s="9"/>
      <c r="D3" s="9"/>
      <c r="E3" s="9"/>
      <c r="F3" s="9"/>
    </row>
    <row r="4" ht="18" customHeight="1" spans="1:6" x14ac:dyDescent="0.25">
      <c r="A4" s="12" t="s">
        <v>95</v>
      </c>
      <c r="B4" s="19" t="s">
        <v>96</v>
      </c>
      <c r="C4" s="19" t="s">
        <v>97</v>
      </c>
      <c r="D4" s="19" t="s">
        <v>98</v>
      </c>
      <c r="E4" s="19" t="s">
        <v>99</v>
      </c>
      <c r="F4" s="19" t="s">
        <v>100</v>
      </c>
    </row>
    <row r="5" ht="18" customHeight="1" spans="1:6" x14ac:dyDescent="0.25">
      <c r="A5" s="31">
        <v>1</v>
      </c>
      <c r="B5" s="32">
        <f>ROUNDUP(A5/12,0)</f>
      </c>
      <c r="C5" s="33">
        <f>Annahmen!$B$49-IF((Annahmen!$B$51*12-Annahmen!$B$52)&gt;0,Annahmen!$B$49/(Annahmen!$B$51*12-Annahmen!$B$52),Annahmen!$B$49)*IF(OR((Annahmen!$B$51*12-Annahmen!$B$52)&lt;=0,A5-1&lt;=Annahmen!$B$52),0,IF(A5-1-Annahmen!$B$52&gt;(Annahmen!$B$51*12-Annahmen!$B$52),(Annahmen!$B$51*12-Annahmen!$B$52),A5-1-Annahmen!$B$52))</f>
      </c>
      <c r="D5" s="33">
        <f>C5*Annahmen!$B$50/12</f>
      </c>
      <c r="E5" s="33">
        <f>IF(AND(A5&gt;Annahmen!$B$52,A5&lt;=Annahmen!$B$51*12),IF((Annahmen!$B$51*12-Annahmen!$B$52)&gt;0,Annahmen!$B$49/(Annahmen!$B$51*12-Annahmen!$B$52),Annahmen!$B$49),0)</f>
      </c>
      <c r="F5" s="33">
        <f>C5-E5</f>
      </c>
    </row>
    <row r="6" ht="18" customHeight="1" spans="1:6" x14ac:dyDescent="0.25">
      <c r="A6" s="31">
        <v>2</v>
      </c>
      <c r="B6" s="32">
        <f>ROUNDUP(A6/12,0)</f>
      </c>
      <c r="C6" s="33">
        <f>Annahmen!$B$49-IF((Annahmen!$B$51*12-Annahmen!$B$52)&gt;0,Annahmen!$B$49/(Annahmen!$B$51*12-Annahmen!$B$52),Annahmen!$B$49)*IF(OR((Annahmen!$B$51*12-Annahmen!$B$52)&lt;=0,A6-1&lt;=Annahmen!$B$52),0,IF(A6-1-Annahmen!$B$52&gt;(Annahmen!$B$51*12-Annahmen!$B$52),(Annahmen!$B$51*12-Annahmen!$B$52),A6-1-Annahmen!$B$52))</f>
      </c>
      <c r="D6" s="33">
        <f>C6*Annahmen!$B$50/12</f>
      </c>
      <c r="E6" s="33">
        <f>IF(AND(A6&gt;Annahmen!$B$52,A6&lt;=Annahmen!$B$51*12),IF((Annahmen!$B$51*12-Annahmen!$B$52)&gt;0,Annahmen!$B$49/(Annahmen!$B$51*12-Annahmen!$B$52),Annahmen!$B$49),0)</f>
      </c>
      <c r="F6" s="33">
        <f>C6-E6</f>
      </c>
    </row>
    <row r="7" ht="18" customHeight="1" spans="1:6" x14ac:dyDescent="0.25">
      <c r="A7" s="31">
        <v>3</v>
      </c>
      <c r="B7" s="32">
        <f>ROUNDUP(A7/12,0)</f>
      </c>
      <c r="C7" s="33">
        <f>Annahmen!$B$49-IF((Annahmen!$B$51*12-Annahmen!$B$52)&gt;0,Annahmen!$B$49/(Annahmen!$B$51*12-Annahmen!$B$52),Annahmen!$B$49)*IF(OR((Annahmen!$B$51*12-Annahmen!$B$52)&lt;=0,A7-1&lt;=Annahmen!$B$52),0,IF(A7-1-Annahmen!$B$52&gt;(Annahmen!$B$51*12-Annahmen!$B$52),(Annahmen!$B$51*12-Annahmen!$B$52),A7-1-Annahmen!$B$52))</f>
      </c>
      <c r="D7" s="33">
        <f>C7*Annahmen!$B$50/12</f>
      </c>
      <c r="E7" s="33">
        <f>IF(AND(A7&gt;Annahmen!$B$52,A7&lt;=Annahmen!$B$51*12),IF((Annahmen!$B$51*12-Annahmen!$B$52)&gt;0,Annahmen!$B$49/(Annahmen!$B$51*12-Annahmen!$B$52),Annahmen!$B$49),0)</f>
      </c>
      <c r="F7" s="33">
        <f>C7-E7</f>
      </c>
    </row>
    <row r="8" ht="18" customHeight="1" spans="1:6" x14ac:dyDescent="0.25">
      <c r="A8" s="31">
        <v>4</v>
      </c>
      <c r="B8" s="32">
        <f>ROUNDUP(A8/12,0)</f>
      </c>
      <c r="C8" s="33">
        <f>Annahmen!$B$49-IF((Annahmen!$B$51*12-Annahmen!$B$52)&gt;0,Annahmen!$B$49/(Annahmen!$B$51*12-Annahmen!$B$52),Annahmen!$B$49)*IF(OR((Annahmen!$B$51*12-Annahmen!$B$52)&lt;=0,A8-1&lt;=Annahmen!$B$52),0,IF(A8-1-Annahmen!$B$52&gt;(Annahmen!$B$51*12-Annahmen!$B$52),(Annahmen!$B$51*12-Annahmen!$B$52),A8-1-Annahmen!$B$52))</f>
      </c>
      <c r="D8" s="33">
        <f>C8*Annahmen!$B$50/12</f>
      </c>
      <c r="E8" s="33">
        <f>IF(AND(A8&gt;Annahmen!$B$52,A8&lt;=Annahmen!$B$51*12),IF((Annahmen!$B$51*12-Annahmen!$B$52)&gt;0,Annahmen!$B$49/(Annahmen!$B$51*12-Annahmen!$B$52),Annahmen!$B$49),0)</f>
      </c>
      <c r="F8" s="33">
        <f>C8-E8</f>
      </c>
    </row>
    <row r="9" ht="18" customHeight="1" spans="1:6" x14ac:dyDescent="0.25">
      <c r="A9" s="31">
        <v>5</v>
      </c>
      <c r="B9" s="32">
        <f>ROUNDUP(A9/12,0)</f>
      </c>
      <c r="C9" s="33">
        <f>Annahmen!$B$49-IF((Annahmen!$B$51*12-Annahmen!$B$52)&gt;0,Annahmen!$B$49/(Annahmen!$B$51*12-Annahmen!$B$52),Annahmen!$B$49)*IF(OR((Annahmen!$B$51*12-Annahmen!$B$52)&lt;=0,A9-1&lt;=Annahmen!$B$52),0,IF(A9-1-Annahmen!$B$52&gt;(Annahmen!$B$51*12-Annahmen!$B$52),(Annahmen!$B$51*12-Annahmen!$B$52),A9-1-Annahmen!$B$52))</f>
      </c>
      <c r="D9" s="33">
        <f>C9*Annahmen!$B$50/12</f>
      </c>
      <c r="E9" s="33">
        <f>IF(AND(A9&gt;Annahmen!$B$52,A9&lt;=Annahmen!$B$51*12),IF((Annahmen!$B$51*12-Annahmen!$B$52)&gt;0,Annahmen!$B$49/(Annahmen!$B$51*12-Annahmen!$B$52),Annahmen!$B$49),0)</f>
      </c>
      <c r="F9" s="33">
        <f>C9-E9</f>
      </c>
    </row>
    <row r="10" ht="18" customHeight="1" spans="1:6" x14ac:dyDescent="0.25">
      <c r="A10" s="31">
        <v>6</v>
      </c>
      <c r="B10" s="32">
        <f>ROUNDUP(A10/12,0)</f>
      </c>
      <c r="C10" s="33">
        <f>Annahmen!$B$49-IF((Annahmen!$B$51*12-Annahmen!$B$52)&gt;0,Annahmen!$B$49/(Annahmen!$B$51*12-Annahmen!$B$52),Annahmen!$B$49)*IF(OR((Annahmen!$B$51*12-Annahmen!$B$52)&lt;=0,A10-1&lt;=Annahmen!$B$52),0,IF(A10-1-Annahmen!$B$52&gt;(Annahmen!$B$51*12-Annahmen!$B$52),(Annahmen!$B$51*12-Annahmen!$B$52),A10-1-Annahmen!$B$52))</f>
      </c>
      <c r="D10" s="33">
        <f>C10*Annahmen!$B$50/12</f>
      </c>
      <c r="E10" s="33">
        <f>IF(AND(A10&gt;Annahmen!$B$52,A10&lt;=Annahmen!$B$51*12),IF((Annahmen!$B$51*12-Annahmen!$B$52)&gt;0,Annahmen!$B$49/(Annahmen!$B$51*12-Annahmen!$B$52),Annahmen!$B$49),0)</f>
      </c>
      <c r="F10" s="33">
        <f>C10-E10</f>
      </c>
    </row>
    <row r="11" ht="18" customHeight="1" spans="1:6" x14ac:dyDescent="0.25">
      <c r="A11" s="31">
        <v>7</v>
      </c>
      <c r="B11" s="32">
        <f>ROUNDUP(A11/12,0)</f>
      </c>
      <c r="C11" s="33">
        <f>Annahmen!$B$49-IF((Annahmen!$B$51*12-Annahmen!$B$52)&gt;0,Annahmen!$B$49/(Annahmen!$B$51*12-Annahmen!$B$52),Annahmen!$B$49)*IF(OR((Annahmen!$B$51*12-Annahmen!$B$52)&lt;=0,A11-1&lt;=Annahmen!$B$52),0,IF(A11-1-Annahmen!$B$52&gt;(Annahmen!$B$51*12-Annahmen!$B$52),(Annahmen!$B$51*12-Annahmen!$B$52),A11-1-Annahmen!$B$52))</f>
      </c>
      <c r="D11" s="33">
        <f>C11*Annahmen!$B$50/12</f>
      </c>
      <c r="E11" s="33">
        <f>IF(AND(A11&gt;Annahmen!$B$52,A11&lt;=Annahmen!$B$51*12),IF((Annahmen!$B$51*12-Annahmen!$B$52)&gt;0,Annahmen!$B$49/(Annahmen!$B$51*12-Annahmen!$B$52),Annahmen!$B$49),0)</f>
      </c>
      <c r="F11" s="33">
        <f>C11-E11</f>
      </c>
    </row>
    <row r="12" ht="18" customHeight="1" spans="1:6" x14ac:dyDescent="0.25">
      <c r="A12" s="31">
        <v>8</v>
      </c>
      <c r="B12" s="32">
        <f>ROUNDUP(A12/12,0)</f>
      </c>
      <c r="C12" s="33">
        <f>Annahmen!$B$49-IF((Annahmen!$B$51*12-Annahmen!$B$52)&gt;0,Annahmen!$B$49/(Annahmen!$B$51*12-Annahmen!$B$52),Annahmen!$B$49)*IF(OR((Annahmen!$B$51*12-Annahmen!$B$52)&lt;=0,A12-1&lt;=Annahmen!$B$52),0,IF(A12-1-Annahmen!$B$52&gt;(Annahmen!$B$51*12-Annahmen!$B$52),(Annahmen!$B$51*12-Annahmen!$B$52),A12-1-Annahmen!$B$52))</f>
      </c>
      <c r="D12" s="33">
        <f>C12*Annahmen!$B$50/12</f>
      </c>
      <c r="E12" s="33">
        <f>IF(AND(A12&gt;Annahmen!$B$52,A12&lt;=Annahmen!$B$51*12),IF((Annahmen!$B$51*12-Annahmen!$B$52)&gt;0,Annahmen!$B$49/(Annahmen!$B$51*12-Annahmen!$B$52),Annahmen!$B$49),0)</f>
      </c>
      <c r="F12" s="33">
        <f>C12-E12</f>
      </c>
    </row>
    <row r="13" ht="18" customHeight="1" spans="1:6" x14ac:dyDescent="0.25">
      <c r="A13" s="31">
        <v>9</v>
      </c>
      <c r="B13" s="32">
        <f>ROUNDUP(A13/12,0)</f>
      </c>
      <c r="C13" s="33">
        <f>Annahmen!$B$49-IF((Annahmen!$B$51*12-Annahmen!$B$52)&gt;0,Annahmen!$B$49/(Annahmen!$B$51*12-Annahmen!$B$52),Annahmen!$B$49)*IF(OR((Annahmen!$B$51*12-Annahmen!$B$52)&lt;=0,A13-1&lt;=Annahmen!$B$52),0,IF(A13-1-Annahmen!$B$52&gt;(Annahmen!$B$51*12-Annahmen!$B$52),(Annahmen!$B$51*12-Annahmen!$B$52),A13-1-Annahmen!$B$52))</f>
      </c>
      <c r="D13" s="33">
        <f>C13*Annahmen!$B$50/12</f>
      </c>
      <c r="E13" s="33">
        <f>IF(AND(A13&gt;Annahmen!$B$52,A13&lt;=Annahmen!$B$51*12),IF((Annahmen!$B$51*12-Annahmen!$B$52)&gt;0,Annahmen!$B$49/(Annahmen!$B$51*12-Annahmen!$B$52),Annahmen!$B$49),0)</f>
      </c>
      <c r="F13" s="33">
        <f>C13-E13</f>
      </c>
    </row>
    <row r="14" ht="18" customHeight="1" spans="1:6" x14ac:dyDescent="0.25">
      <c r="A14" s="31">
        <v>10</v>
      </c>
      <c r="B14" s="32">
        <f>ROUNDUP(A14/12,0)</f>
      </c>
      <c r="C14" s="33">
        <f>Annahmen!$B$49-IF((Annahmen!$B$51*12-Annahmen!$B$52)&gt;0,Annahmen!$B$49/(Annahmen!$B$51*12-Annahmen!$B$52),Annahmen!$B$49)*IF(OR((Annahmen!$B$51*12-Annahmen!$B$52)&lt;=0,A14-1&lt;=Annahmen!$B$52),0,IF(A14-1-Annahmen!$B$52&gt;(Annahmen!$B$51*12-Annahmen!$B$52),(Annahmen!$B$51*12-Annahmen!$B$52),A14-1-Annahmen!$B$52))</f>
      </c>
      <c r="D14" s="33">
        <f>C14*Annahmen!$B$50/12</f>
      </c>
      <c r="E14" s="33">
        <f>IF(AND(A14&gt;Annahmen!$B$52,A14&lt;=Annahmen!$B$51*12),IF((Annahmen!$B$51*12-Annahmen!$B$52)&gt;0,Annahmen!$B$49/(Annahmen!$B$51*12-Annahmen!$B$52),Annahmen!$B$49),0)</f>
      </c>
      <c r="F14" s="33">
        <f>C14-E14</f>
      </c>
    </row>
    <row r="15" ht="18" customHeight="1" spans="1:6" x14ac:dyDescent="0.25">
      <c r="A15" s="31">
        <v>11</v>
      </c>
      <c r="B15" s="32">
        <f>ROUNDUP(A15/12,0)</f>
      </c>
      <c r="C15" s="33">
        <f>Annahmen!$B$49-IF((Annahmen!$B$51*12-Annahmen!$B$52)&gt;0,Annahmen!$B$49/(Annahmen!$B$51*12-Annahmen!$B$52),Annahmen!$B$49)*IF(OR((Annahmen!$B$51*12-Annahmen!$B$52)&lt;=0,A15-1&lt;=Annahmen!$B$52),0,IF(A15-1-Annahmen!$B$52&gt;(Annahmen!$B$51*12-Annahmen!$B$52),(Annahmen!$B$51*12-Annahmen!$B$52),A15-1-Annahmen!$B$52))</f>
      </c>
      <c r="D15" s="33">
        <f>C15*Annahmen!$B$50/12</f>
      </c>
      <c r="E15" s="33">
        <f>IF(AND(A15&gt;Annahmen!$B$52,A15&lt;=Annahmen!$B$51*12),IF((Annahmen!$B$51*12-Annahmen!$B$52)&gt;0,Annahmen!$B$49/(Annahmen!$B$51*12-Annahmen!$B$52),Annahmen!$B$49),0)</f>
      </c>
      <c r="F15" s="33">
        <f>C15-E15</f>
      </c>
    </row>
    <row r="16" ht="18" customHeight="1" spans="1:6" x14ac:dyDescent="0.25">
      <c r="A16" s="31">
        <v>12</v>
      </c>
      <c r="B16" s="32">
        <f>ROUNDUP(A16/12,0)</f>
      </c>
      <c r="C16" s="33">
        <f>Annahmen!$B$49-IF((Annahmen!$B$51*12-Annahmen!$B$52)&gt;0,Annahmen!$B$49/(Annahmen!$B$51*12-Annahmen!$B$52),Annahmen!$B$49)*IF(OR((Annahmen!$B$51*12-Annahmen!$B$52)&lt;=0,A16-1&lt;=Annahmen!$B$52),0,IF(A16-1-Annahmen!$B$52&gt;(Annahmen!$B$51*12-Annahmen!$B$52),(Annahmen!$B$51*12-Annahmen!$B$52),A16-1-Annahmen!$B$52))</f>
      </c>
      <c r="D16" s="33">
        <f>C16*Annahmen!$B$50/12</f>
      </c>
      <c r="E16" s="33">
        <f>IF(AND(A16&gt;Annahmen!$B$52,A16&lt;=Annahmen!$B$51*12),IF((Annahmen!$B$51*12-Annahmen!$B$52)&gt;0,Annahmen!$B$49/(Annahmen!$B$51*12-Annahmen!$B$52),Annahmen!$B$49),0)</f>
      </c>
      <c r="F16" s="33">
        <f>C16-E16</f>
      </c>
    </row>
    <row r="17" ht="18" customHeight="1" spans="1:6" x14ac:dyDescent="0.25">
      <c r="A17" s="31">
        <v>13</v>
      </c>
      <c r="B17" s="32">
        <f>ROUNDUP(A17/12,0)</f>
      </c>
      <c r="C17" s="33">
        <f>Annahmen!$B$49-IF((Annahmen!$B$51*12-Annahmen!$B$52)&gt;0,Annahmen!$B$49/(Annahmen!$B$51*12-Annahmen!$B$52),Annahmen!$B$49)*IF(OR((Annahmen!$B$51*12-Annahmen!$B$52)&lt;=0,A17-1&lt;=Annahmen!$B$52),0,IF(A17-1-Annahmen!$B$52&gt;(Annahmen!$B$51*12-Annahmen!$B$52),(Annahmen!$B$51*12-Annahmen!$B$52),A17-1-Annahmen!$B$52))</f>
      </c>
      <c r="D17" s="33">
        <f>C17*Annahmen!$B$50/12</f>
      </c>
      <c r="E17" s="33">
        <f>IF(AND(A17&gt;Annahmen!$B$52,A17&lt;=Annahmen!$B$51*12),IF((Annahmen!$B$51*12-Annahmen!$B$52)&gt;0,Annahmen!$B$49/(Annahmen!$B$51*12-Annahmen!$B$52),Annahmen!$B$49),0)</f>
      </c>
      <c r="F17" s="33">
        <f>C17-E17</f>
      </c>
    </row>
    <row r="18" ht="18" customHeight="1" spans="1:6" x14ac:dyDescent="0.25">
      <c r="A18" s="31">
        <v>14</v>
      </c>
      <c r="B18" s="32">
        <f>ROUNDUP(A18/12,0)</f>
      </c>
      <c r="C18" s="33">
        <f>Annahmen!$B$49-IF((Annahmen!$B$51*12-Annahmen!$B$52)&gt;0,Annahmen!$B$49/(Annahmen!$B$51*12-Annahmen!$B$52),Annahmen!$B$49)*IF(OR((Annahmen!$B$51*12-Annahmen!$B$52)&lt;=0,A18-1&lt;=Annahmen!$B$52),0,IF(A18-1-Annahmen!$B$52&gt;(Annahmen!$B$51*12-Annahmen!$B$52),(Annahmen!$B$51*12-Annahmen!$B$52),A18-1-Annahmen!$B$52))</f>
      </c>
      <c r="D18" s="33">
        <f>C18*Annahmen!$B$50/12</f>
      </c>
      <c r="E18" s="33">
        <f>IF(AND(A18&gt;Annahmen!$B$52,A18&lt;=Annahmen!$B$51*12),IF((Annahmen!$B$51*12-Annahmen!$B$52)&gt;0,Annahmen!$B$49/(Annahmen!$B$51*12-Annahmen!$B$52),Annahmen!$B$49),0)</f>
      </c>
      <c r="F18" s="33">
        <f>C18-E18</f>
      </c>
    </row>
    <row r="19" ht="18" customHeight="1" spans="1:6" x14ac:dyDescent="0.25">
      <c r="A19" s="31">
        <v>15</v>
      </c>
      <c r="B19" s="32">
        <f>ROUNDUP(A19/12,0)</f>
      </c>
      <c r="C19" s="33">
        <f>Annahmen!$B$49-IF((Annahmen!$B$51*12-Annahmen!$B$52)&gt;0,Annahmen!$B$49/(Annahmen!$B$51*12-Annahmen!$B$52),Annahmen!$B$49)*IF(OR((Annahmen!$B$51*12-Annahmen!$B$52)&lt;=0,A19-1&lt;=Annahmen!$B$52),0,IF(A19-1-Annahmen!$B$52&gt;(Annahmen!$B$51*12-Annahmen!$B$52),(Annahmen!$B$51*12-Annahmen!$B$52),A19-1-Annahmen!$B$52))</f>
      </c>
      <c r="D19" s="33">
        <f>C19*Annahmen!$B$50/12</f>
      </c>
      <c r="E19" s="33">
        <f>IF(AND(A19&gt;Annahmen!$B$52,A19&lt;=Annahmen!$B$51*12),IF((Annahmen!$B$51*12-Annahmen!$B$52)&gt;0,Annahmen!$B$49/(Annahmen!$B$51*12-Annahmen!$B$52),Annahmen!$B$49),0)</f>
      </c>
      <c r="F19" s="33">
        <f>C19-E19</f>
      </c>
    </row>
    <row r="20" ht="18" customHeight="1" spans="1:6" x14ac:dyDescent="0.25">
      <c r="A20" s="31">
        <v>16</v>
      </c>
      <c r="B20" s="32">
        <f>ROUNDUP(A20/12,0)</f>
      </c>
      <c r="C20" s="33">
        <f>Annahmen!$B$49-IF((Annahmen!$B$51*12-Annahmen!$B$52)&gt;0,Annahmen!$B$49/(Annahmen!$B$51*12-Annahmen!$B$52),Annahmen!$B$49)*IF(OR((Annahmen!$B$51*12-Annahmen!$B$52)&lt;=0,A20-1&lt;=Annahmen!$B$52),0,IF(A20-1-Annahmen!$B$52&gt;(Annahmen!$B$51*12-Annahmen!$B$52),(Annahmen!$B$51*12-Annahmen!$B$52),A20-1-Annahmen!$B$52))</f>
      </c>
      <c r="D20" s="33">
        <f>C20*Annahmen!$B$50/12</f>
      </c>
      <c r="E20" s="33">
        <f>IF(AND(A20&gt;Annahmen!$B$52,A20&lt;=Annahmen!$B$51*12),IF((Annahmen!$B$51*12-Annahmen!$B$52)&gt;0,Annahmen!$B$49/(Annahmen!$B$51*12-Annahmen!$B$52),Annahmen!$B$49),0)</f>
      </c>
      <c r="F20" s="33">
        <f>C20-E20</f>
      </c>
    </row>
    <row r="21" ht="18" customHeight="1" spans="1:6" x14ac:dyDescent="0.25">
      <c r="A21" s="31">
        <v>17</v>
      </c>
      <c r="B21" s="32">
        <f>ROUNDUP(A21/12,0)</f>
      </c>
      <c r="C21" s="33">
        <f>Annahmen!$B$49-IF((Annahmen!$B$51*12-Annahmen!$B$52)&gt;0,Annahmen!$B$49/(Annahmen!$B$51*12-Annahmen!$B$52),Annahmen!$B$49)*IF(OR((Annahmen!$B$51*12-Annahmen!$B$52)&lt;=0,A21-1&lt;=Annahmen!$B$52),0,IF(A21-1-Annahmen!$B$52&gt;(Annahmen!$B$51*12-Annahmen!$B$52),(Annahmen!$B$51*12-Annahmen!$B$52),A21-1-Annahmen!$B$52))</f>
      </c>
      <c r="D21" s="33">
        <f>C21*Annahmen!$B$50/12</f>
      </c>
      <c r="E21" s="33">
        <f>IF(AND(A21&gt;Annahmen!$B$52,A21&lt;=Annahmen!$B$51*12),IF((Annahmen!$B$51*12-Annahmen!$B$52)&gt;0,Annahmen!$B$49/(Annahmen!$B$51*12-Annahmen!$B$52),Annahmen!$B$49),0)</f>
      </c>
      <c r="F21" s="33">
        <f>C21-E21</f>
      </c>
    </row>
    <row r="22" ht="18" customHeight="1" spans="1:6" x14ac:dyDescent="0.25">
      <c r="A22" s="31">
        <v>18</v>
      </c>
      <c r="B22" s="32">
        <f>ROUNDUP(A22/12,0)</f>
      </c>
      <c r="C22" s="33">
        <f>Annahmen!$B$49-IF((Annahmen!$B$51*12-Annahmen!$B$52)&gt;0,Annahmen!$B$49/(Annahmen!$B$51*12-Annahmen!$B$52),Annahmen!$B$49)*IF(OR((Annahmen!$B$51*12-Annahmen!$B$52)&lt;=0,A22-1&lt;=Annahmen!$B$52),0,IF(A22-1-Annahmen!$B$52&gt;(Annahmen!$B$51*12-Annahmen!$B$52),(Annahmen!$B$51*12-Annahmen!$B$52),A22-1-Annahmen!$B$52))</f>
      </c>
      <c r="D22" s="33">
        <f>C22*Annahmen!$B$50/12</f>
      </c>
      <c r="E22" s="33">
        <f>IF(AND(A22&gt;Annahmen!$B$52,A22&lt;=Annahmen!$B$51*12),IF((Annahmen!$B$51*12-Annahmen!$B$52)&gt;0,Annahmen!$B$49/(Annahmen!$B$51*12-Annahmen!$B$52),Annahmen!$B$49),0)</f>
      </c>
      <c r="F22" s="33">
        <f>C22-E22</f>
      </c>
    </row>
    <row r="23" ht="18" customHeight="1" spans="1:6" x14ac:dyDescent="0.25">
      <c r="A23" s="31">
        <v>19</v>
      </c>
      <c r="B23" s="32">
        <f>ROUNDUP(A23/12,0)</f>
      </c>
      <c r="C23" s="33">
        <f>Annahmen!$B$49-IF((Annahmen!$B$51*12-Annahmen!$B$52)&gt;0,Annahmen!$B$49/(Annahmen!$B$51*12-Annahmen!$B$52),Annahmen!$B$49)*IF(OR((Annahmen!$B$51*12-Annahmen!$B$52)&lt;=0,A23-1&lt;=Annahmen!$B$52),0,IF(A23-1-Annahmen!$B$52&gt;(Annahmen!$B$51*12-Annahmen!$B$52),(Annahmen!$B$51*12-Annahmen!$B$52),A23-1-Annahmen!$B$52))</f>
      </c>
      <c r="D23" s="33">
        <f>C23*Annahmen!$B$50/12</f>
      </c>
      <c r="E23" s="33">
        <f>IF(AND(A23&gt;Annahmen!$B$52,A23&lt;=Annahmen!$B$51*12),IF((Annahmen!$B$51*12-Annahmen!$B$52)&gt;0,Annahmen!$B$49/(Annahmen!$B$51*12-Annahmen!$B$52),Annahmen!$B$49),0)</f>
      </c>
      <c r="F23" s="33">
        <f>C23-E23</f>
      </c>
    </row>
    <row r="24" ht="18" customHeight="1" spans="1:6" x14ac:dyDescent="0.25">
      <c r="A24" s="31">
        <v>20</v>
      </c>
      <c r="B24" s="32">
        <f>ROUNDUP(A24/12,0)</f>
      </c>
      <c r="C24" s="33">
        <f>Annahmen!$B$49-IF((Annahmen!$B$51*12-Annahmen!$B$52)&gt;0,Annahmen!$B$49/(Annahmen!$B$51*12-Annahmen!$B$52),Annahmen!$B$49)*IF(OR((Annahmen!$B$51*12-Annahmen!$B$52)&lt;=0,A24-1&lt;=Annahmen!$B$52),0,IF(A24-1-Annahmen!$B$52&gt;(Annahmen!$B$51*12-Annahmen!$B$52),(Annahmen!$B$51*12-Annahmen!$B$52),A24-1-Annahmen!$B$52))</f>
      </c>
      <c r="D24" s="33">
        <f>C24*Annahmen!$B$50/12</f>
      </c>
      <c r="E24" s="33">
        <f>IF(AND(A24&gt;Annahmen!$B$52,A24&lt;=Annahmen!$B$51*12),IF((Annahmen!$B$51*12-Annahmen!$B$52)&gt;0,Annahmen!$B$49/(Annahmen!$B$51*12-Annahmen!$B$52),Annahmen!$B$49),0)</f>
      </c>
      <c r="F24" s="33">
        <f>C24-E24</f>
      </c>
    </row>
    <row r="25" ht="18" customHeight="1" spans="1:6" x14ac:dyDescent="0.25">
      <c r="A25" s="31">
        <v>21</v>
      </c>
      <c r="B25" s="32">
        <f>ROUNDUP(A25/12,0)</f>
      </c>
      <c r="C25" s="33">
        <f>Annahmen!$B$49-IF((Annahmen!$B$51*12-Annahmen!$B$52)&gt;0,Annahmen!$B$49/(Annahmen!$B$51*12-Annahmen!$B$52),Annahmen!$B$49)*IF(OR((Annahmen!$B$51*12-Annahmen!$B$52)&lt;=0,A25-1&lt;=Annahmen!$B$52),0,IF(A25-1-Annahmen!$B$52&gt;(Annahmen!$B$51*12-Annahmen!$B$52),(Annahmen!$B$51*12-Annahmen!$B$52),A25-1-Annahmen!$B$52))</f>
      </c>
      <c r="D25" s="33">
        <f>C25*Annahmen!$B$50/12</f>
      </c>
      <c r="E25" s="33">
        <f>IF(AND(A25&gt;Annahmen!$B$52,A25&lt;=Annahmen!$B$51*12),IF((Annahmen!$B$51*12-Annahmen!$B$52)&gt;0,Annahmen!$B$49/(Annahmen!$B$51*12-Annahmen!$B$52),Annahmen!$B$49),0)</f>
      </c>
      <c r="F25" s="33">
        <f>C25-E25</f>
      </c>
    </row>
    <row r="26" ht="18" customHeight="1" spans="1:6" x14ac:dyDescent="0.25">
      <c r="A26" s="31">
        <v>22</v>
      </c>
      <c r="B26" s="32">
        <f>ROUNDUP(A26/12,0)</f>
      </c>
      <c r="C26" s="33">
        <f>Annahmen!$B$49-IF((Annahmen!$B$51*12-Annahmen!$B$52)&gt;0,Annahmen!$B$49/(Annahmen!$B$51*12-Annahmen!$B$52),Annahmen!$B$49)*IF(OR((Annahmen!$B$51*12-Annahmen!$B$52)&lt;=0,A26-1&lt;=Annahmen!$B$52),0,IF(A26-1-Annahmen!$B$52&gt;(Annahmen!$B$51*12-Annahmen!$B$52),(Annahmen!$B$51*12-Annahmen!$B$52),A26-1-Annahmen!$B$52))</f>
      </c>
      <c r="D26" s="33">
        <f>C26*Annahmen!$B$50/12</f>
      </c>
      <c r="E26" s="33">
        <f>IF(AND(A26&gt;Annahmen!$B$52,A26&lt;=Annahmen!$B$51*12),IF((Annahmen!$B$51*12-Annahmen!$B$52)&gt;0,Annahmen!$B$49/(Annahmen!$B$51*12-Annahmen!$B$52),Annahmen!$B$49),0)</f>
      </c>
      <c r="F26" s="33">
        <f>C26-E26</f>
      </c>
    </row>
    <row r="27" ht="18" customHeight="1" spans="1:6" x14ac:dyDescent="0.25">
      <c r="A27" s="31">
        <v>23</v>
      </c>
      <c r="B27" s="32">
        <f>ROUNDUP(A27/12,0)</f>
      </c>
      <c r="C27" s="33">
        <f>Annahmen!$B$49-IF((Annahmen!$B$51*12-Annahmen!$B$52)&gt;0,Annahmen!$B$49/(Annahmen!$B$51*12-Annahmen!$B$52),Annahmen!$B$49)*IF(OR((Annahmen!$B$51*12-Annahmen!$B$52)&lt;=0,A27-1&lt;=Annahmen!$B$52),0,IF(A27-1-Annahmen!$B$52&gt;(Annahmen!$B$51*12-Annahmen!$B$52),(Annahmen!$B$51*12-Annahmen!$B$52),A27-1-Annahmen!$B$52))</f>
      </c>
      <c r="D27" s="33">
        <f>C27*Annahmen!$B$50/12</f>
      </c>
      <c r="E27" s="33">
        <f>IF(AND(A27&gt;Annahmen!$B$52,A27&lt;=Annahmen!$B$51*12),IF((Annahmen!$B$51*12-Annahmen!$B$52)&gt;0,Annahmen!$B$49/(Annahmen!$B$51*12-Annahmen!$B$52),Annahmen!$B$49),0)</f>
      </c>
      <c r="F27" s="33">
        <f>C27-E27</f>
      </c>
    </row>
    <row r="28" ht="18" customHeight="1" spans="1:6" x14ac:dyDescent="0.25">
      <c r="A28" s="31">
        <v>24</v>
      </c>
      <c r="B28" s="32">
        <f>ROUNDUP(A28/12,0)</f>
      </c>
      <c r="C28" s="33">
        <f>Annahmen!$B$49-IF((Annahmen!$B$51*12-Annahmen!$B$52)&gt;0,Annahmen!$B$49/(Annahmen!$B$51*12-Annahmen!$B$52),Annahmen!$B$49)*IF(OR((Annahmen!$B$51*12-Annahmen!$B$52)&lt;=0,A28-1&lt;=Annahmen!$B$52),0,IF(A28-1-Annahmen!$B$52&gt;(Annahmen!$B$51*12-Annahmen!$B$52),(Annahmen!$B$51*12-Annahmen!$B$52),A28-1-Annahmen!$B$52))</f>
      </c>
      <c r="D28" s="33">
        <f>C28*Annahmen!$B$50/12</f>
      </c>
      <c r="E28" s="33">
        <f>IF(AND(A28&gt;Annahmen!$B$52,A28&lt;=Annahmen!$B$51*12),IF((Annahmen!$B$51*12-Annahmen!$B$52)&gt;0,Annahmen!$B$49/(Annahmen!$B$51*12-Annahmen!$B$52),Annahmen!$B$49),0)</f>
      </c>
      <c r="F28" s="33">
        <f>C28-E28</f>
      </c>
    </row>
    <row r="29" ht="18" customHeight="1" spans="1:6" x14ac:dyDescent="0.25">
      <c r="A29" s="31">
        <v>25</v>
      </c>
      <c r="B29" s="32">
        <f>ROUNDUP(A29/12,0)</f>
      </c>
      <c r="C29" s="33">
        <f>Annahmen!$B$49-IF((Annahmen!$B$51*12-Annahmen!$B$52)&gt;0,Annahmen!$B$49/(Annahmen!$B$51*12-Annahmen!$B$52),Annahmen!$B$49)*IF(OR((Annahmen!$B$51*12-Annahmen!$B$52)&lt;=0,A29-1&lt;=Annahmen!$B$52),0,IF(A29-1-Annahmen!$B$52&gt;(Annahmen!$B$51*12-Annahmen!$B$52),(Annahmen!$B$51*12-Annahmen!$B$52),A29-1-Annahmen!$B$52))</f>
      </c>
      <c r="D29" s="33">
        <f>C29*Annahmen!$B$50/12</f>
      </c>
      <c r="E29" s="33">
        <f>IF(AND(A29&gt;Annahmen!$B$52,A29&lt;=Annahmen!$B$51*12),IF((Annahmen!$B$51*12-Annahmen!$B$52)&gt;0,Annahmen!$B$49/(Annahmen!$B$51*12-Annahmen!$B$52),Annahmen!$B$49),0)</f>
      </c>
      <c r="F29" s="33">
        <f>C29-E29</f>
      </c>
    </row>
    <row r="30" ht="18" customHeight="1" spans="1:6" x14ac:dyDescent="0.25">
      <c r="A30" s="31">
        <v>26</v>
      </c>
      <c r="B30" s="32">
        <f>ROUNDUP(A30/12,0)</f>
      </c>
      <c r="C30" s="33">
        <f>Annahmen!$B$49-IF((Annahmen!$B$51*12-Annahmen!$B$52)&gt;0,Annahmen!$B$49/(Annahmen!$B$51*12-Annahmen!$B$52),Annahmen!$B$49)*IF(OR((Annahmen!$B$51*12-Annahmen!$B$52)&lt;=0,A30-1&lt;=Annahmen!$B$52),0,IF(A30-1-Annahmen!$B$52&gt;(Annahmen!$B$51*12-Annahmen!$B$52),(Annahmen!$B$51*12-Annahmen!$B$52),A30-1-Annahmen!$B$52))</f>
      </c>
      <c r="D30" s="33">
        <f>C30*Annahmen!$B$50/12</f>
      </c>
      <c r="E30" s="33">
        <f>IF(AND(A30&gt;Annahmen!$B$52,A30&lt;=Annahmen!$B$51*12),IF((Annahmen!$B$51*12-Annahmen!$B$52)&gt;0,Annahmen!$B$49/(Annahmen!$B$51*12-Annahmen!$B$52),Annahmen!$B$49),0)</f>
      </c>
      <c r="F30" s="33">
        <f>C30-E30</f>
      </c>
    </row>
    <row r="31" ht="18" customHeight="1" spans="1:6" x14ac:dyDescent="0.25">
      <c r="A31" s="31">
        <v>27</v>
      </c>
      <c r="B31" s="32">
        <f>ROUNDUP(A31/12,0)</f>
      </c>
      <c r="C31" s="33">
        <f>Annahmen!$B$49-IF((Annahmen!$B$51*12-Annahmen!$B$52)&gt;0,Annahmen!$B$49/(Annahmen!$B$51*12-Annahmen!$B$52),Annahmen!$B$49)*IF(OR((Annahmen!$B$51*12-Annahmen!$B$52)&lt;=0,A31-1&lt;=Annahmen!$B$52),0,IF(A31-1-Annahmen!$B$52&gt;(Annahmen!$B$51*12-Annahmen!$B$52),(Annahmen!$B$51*12-Annahmen!$B$52),A31-1-Annahmen!$B$52))</f>
      </c>
      <c r="D31" s="33">
        <f>C31*Annahmen!$B$50/12</f>
      </c>
      <c r="E31" s="33">
        <f>IF(AND(A31&gt;Annahmen!$B$52,A31&lt;=Annahmen!$B$51*12),IF((Annahmen!$B$51*12-Annahmen!$B$52)&gt;0,Annahmen!$B$49/(Annahmen!$B$51*12-Annahmen!$B$52),Annahmen!$B$49),0)</f>
      </c>
      <c r="F31" s="33">
        <f>C31-E31</f>
      </c>
    </row>
    <row r="32" ht="18" customHeight="1" spans="1:6" x14ac:dyDescent="0.25">
      <c r="A32" s="31">
        <v>28</v>
      </c>
      <c r="B32" s="32">
        <f>ROUNDUP(A32/12,0)</f>
      </c>
      <c r="C32" s="33">
        <f>Annahmen!$B$49-IF((Annahmen!$B$51*12-Annahmen!$B$52)&gt;0,Annahmen!$B$49/(Annahmen!$B$51*12-Annahmen!$B$52),Annahmen!$B$49)*IF(OR((Annahmen!$B$51*12-Annahmen!$B$52)&lt;=0,A32-1&lt;=Annahmen!$B$52),0,IF(A32-1-Annahmen!$B$52&gt;(Annahmen!$B$51*12-Annahmen!$B$52),(Annahmen!$B$51*12-Annahmen!$B$52),A32-1-Annahmen!$B$52))</f>
      </c>
      <c r="D32" s="33">
        <f>C32*Annahmen!$B$50/12</f>
      </c>
      <c r="E32" s="33">
        <f>IF(AND(A32&gt;Annahmen!$B$52,A32&lt;=Annahmen!$B$51*12),IF((Annahmen!$B$51*12-Annahmen!$B$52)&gt;0,Annahmen!$B$49/(Annahmen!$B$51*12-Annahmen!$B$52),Annahmen!$B$49),0)</f>
      </c>
      <c r="F32" s="33">
        <f>C32-E32</f>
      </c>
    </row>
    <row r="33" ht="18" customHeight="1" spans="1:6" x14ac:dyDescent="0.25">
      <c r="A33" s="31">
        <v>29</v>
      </c>
      <c r="B33" s="32">
        <f>ROUNDUP(A33/12,0)</f>
      </c>
      <c r="C33" s="33">
        <f>Annahmen!$B$49-IF((Annahmen!$B$51*12-Annahmen!$B$52)&gt;0,Annahmen!$B$49/(Annahmen!$B$51*12-Annahmen!$B$52),Annahmen!$B$49)*IF(OR((Annahmen!$B$51*12-Annahmen!$B$52)&lt;=0,A33-1&lt;=Annahmen!$B$52),0,IF(A33-1-Annahmen!$B$52&gt;(Annahmen!$B$51*12-Annahmen!$B$52),(Annahmen!$B$51*12-Annahmen!$B$52),A33-1-Annahmen!$B$52))</f>
      </c>
      <c r="D33" s="33">
        <f>C33*Annahmen!$B$50/12</f>
      </c>
      <c r="E33" s="33">
        <f>IF(AND(A33&gt;Annahmen!$B$52,A33&lt;=Annahmen!$B$51*12),IF((Annahmen!$B$51*12-Annahmen!$B$52)&gt;0,Annahmen!$B$49/(Annahmen!$B$51*12-Annahmen!$B$52),Annahmen!$B$49),0)</f>
      </c>
      <c r="F33" s="33">
        <f>C33-E33</f>
      </c>
    </row>
    <row r="34" ht="18" customHeight="1" spans="1:6" x14ac:dyDescent="0.25">
      <c r="A34" s="31">
        <v>30</v>
      </c>
      <c r="B34" s="32">
        <f>ROUNDUP(A34/12,0)</f>
      </c>
      <c r="C34" s="33">
        <f>Annahmen!$B$49-IF((Annahmen!$B$51*12-Annahmen!$B$52)&gt;0,Annahmen!$B$49/(Annahmen!$B$51*12-Annahmen!$B$52),Annahmen!$B$49)*IF(OR((Annahmen!$B$51*12-Annahmen!$B$52)&lt;=0,A34-1&lt;=Annahmen!$B$52),0,IF(A34-1-Annahmen!$B$52&gt;(Annahmen!$B$51*12-Annahmen!$B$52),(Annahmen!$B$51*12-Annahmen!$B$52),A34-1-Annahmen!$B$52))</f>
      </c>
      <c r="D34" s="33">
        <f>C34*Annahmen!$B$50/12</f>
      </c>
      <c r="E34" s="33">
        <f>IF(AND(A34&gt;Annahmen!$B$52,A34&lt;=Annahmen!$B$51*12),IF((Annahmen!$B$51*12-Annahmen!$B$52)&gt;0,Annahmen!$B$49/(Annahmen!$B$51*12-Annahmen!$B$52),Annahmen!$B$49),0)</f>
      </c>
      <c r="F34" s="33">
        <f>C34-E34</f>
      </c>
    </row>
    <row r="35" ht="18" customHeight="1" spans="1:6" x14ac:dyDescent="0.25">
      <c r="A35" s="31">
        <v>31</v>
      </c>
      <c r="B35" s="32">
        <f>ROUNDUP(A35/12,0)</f>
      </c>
      <c r="C35" s="33">
        <f>Annahmen!$B$49-IF((Annahmen!$B$51*12-Annahmen!$B$52)&gt;0,Annahmen!$B$49/(Annahmen!$B$51*12-Annahmen!$B$52),Annahmen!$B$49)*IF(OR((Annahmen!$B$51*12-Annahmen!$B$52)&lt;=0,A35-1&lt;=Annahmen!$B$52),0,IF(A35-1-Annahmen!$B$52&gt;(Annahmen!$B$51*12-Annahmen!$B$52),(Annahmen!$B$51*12-Annahmen!$B$52),A35-1-Annahmen!$B$52))</f>
      </c>
      <c r="D35" s="33">
        <f>C35*Annahmen!$B$50/12</f>
      </c>
      <c r="E35" s="33">
        <f>IF(AND(A35&gt;Annahmen!$B$52,A35&lt;=Annahmen!$B$51*12),IF((Annahmen!$B$51*12-Annahmen!$B$52)&gt;0,Annahmen!$B$49/(Annahmen!$B$51*12-Annahmen!$B$52),Annahmen!$B$49),0)</f>
      </c>
      <c r="F35" s="33">
        <f>C35-E35</f>
      </c>
    </row>
    <row r="36" ht="18" customHeight="1" spans="1:6" x14ac:dyDescent="0.25">
      <c r="A36" s="31">
        <v>32</v>
      </c>
      <c r="B36" s="32">
        <f>ROUNDUP(A36/12,0)</f>
      </c>
      <c r="C36" s="33">
        <f>Annahmen!$B$49-IF((Annahmen!$B$51*12-Annahmen!$B$52)&gt;0,Annahmen!$B$49/(Annahmen!$B$51*12-Annahmen!$B$52),Annahmen!$B$49)*IF(OR((Annahmen!$B$51*12-Annahmen!$B$52)&lt;=0,A36-1&lt;=Annahmen!$B$52),0,IF(A36-1-Annahmen!$B$52&gt;(Annahmen!$B$51*12-Annahmen!$B$52),(Annahmen!$B$51*12-Annahmen!$B$52),A36-1-Annahmen!$B$52))</f>
      </c>
      <c r="D36" s="33">
        <f>C36*Annahmen!$B$50/12</f>
      </c>
      <c r="E36" s="33">
        <f>IF(AND(A36&gt;Annahmen!$B$52,A36&lt;=Annahmen!$B$51*12),IF((Annahmen!$B$51*12-Annahmen!$B$52)&gt;0,Annahmen!$B$49/(Annahmen!$B$51*12-Annahmen!$B$52),Annahmen!$B$49),0)</f>
      </c>
      <c r="F36" s="33">
        <f>C36-E36</f>
      </c>
    </row>
    <row r="37" ht="18" customHeight="1" spans="1:6" x14ac:dyDescent="0.25">
      <c r="A37" s="31">
        <v>33</v>
      </c>
      <c r="B37" s="32">
        <f>ROUNDUP(A37/12,0)</f>
      </c>
      <c r="C37" s="33">
        <f>Annahmen!$B$49-IF((Annahmen!$B$51*12-Annahmen!$B$52)&gt;0,Annahmen!$B$49/(Annahmen!$B$51*12-Annahmen!$B$52),Annahmen!$B$49)*IF(OR((Annahmen!$B$51*12-Annahmen!$B$52)&lt;=0,A37-1&lt;=Annahmen!$B$52),0,IF(A37-1-Annahmen!$B$52&gt;(Annahmen!$B$51*12-Annahmen!$B$52),(Annahmen!$B$51*12-Annahmen!$B$52),A37-1-Annahmen!$B$52))</f>
      </c>
      <c r="D37" s="33">
        <f>C37*Annahmen!$B$50/12</f>
      </c>
      <c r="E37" s="33">
        <f>IF(AND(A37&gt;Annahmen!$B$52,A37&lt;=Annahmen!$B$51*12),IF((Annahmen!$B$51*12-Annahmen!$B$52)&gt;0,Annahmen!$B$49/(Annahmen!$B$51*12-Annahmen!$B$52),Annahmen!$B$49),0)</f>
      </c>
      <c r="F37" s="33">
        <f>C37-E37</f>
      </c>
    </row>
    <row r="38" ht="18" customHeight="1" spans="1:6" x14ac:dyDescent="0.25">
      <c r="A38" s="31">
        <v>34</v>
      </c>
      <c r="B38" s="32">
        <f>ROUNDUP(A38/12,0)</f>
      </c>
      <c r="C38" s="33">
        <f>Annahmen!$B$49-IF((Annahmen!$B$51*12-Annahmen!$B$52)&gt;0,Annahmen!$B$49/(Annahmen!$B$51*12-Annahmen!$B$52),Annahmen!$B$49)*IF(OR((Annahmen!$B$51*12-Annahmen!$B$52)&lt;=0,A38-1&lt;=Annahmen!$B$52),0,IF(A38-1-Annahmen!$B$52&gt;(Annahmen!$B$51*12-Annahmen!$B$52),(Annahmen!$B$51*12-Annahmen!$B$52),A38-1-Annahmen!$B$52))</f>
      </c>
      <c r="D38" s="33">
        <f>C38*Annahmen!$B$50/12</f>
      </c>
      <c r="E38" s="33">
        <f>IF(AND(A38&gt;Annahmen!$B$52,A38&lt;=Annahmen!$B$51*12),IF((Annahmen!$B$51*12-Annahmen!$B$52)&gt;0,Annahmen!$B$49/(Annahmen!$B$51*12-Annahmen!$B$52),Annahmen!$B$49),0)</f>
      </c>
      <c r="F38" s="33">
        <f>C38-E38</f>
      </c>
    </row>
    <row r="39" ht="18" customHeight="1" spans="1:6" x14ac:dyDescent="0.25">
      <c r="A39" s="31">
        <v>35</v>
      </c>
      <c r="B39" s="32">
        <f>ROUNDUP(A39/12,0)</f>
      </c>
      <c r="C39" s="33">
        <f>Annahmen!$B$49-IF((Annahmen!$B$51*12-Annahmen!$B$52)&gt;0,Annahmen!$B$49/(Annahmen!$B$51*12-Annahmen!$B$52),Annahmen!$B$49)*IF(OR((Annahmen!$B$51*12-Annahmen!$B$52)&lt;=0,A39-1&lt;=Annahmen!$B$52),0,IF(A39-1-Annahmen!$B$52&gt;(Annahmen!$B$51*12-Annahmen!$B$52),(Annahmen!$B$51*12-Annahmen!$B$52),A39-1-Annahmen!$B$52))</f>
      </c>
      <c r="D39" s="33">
        <f>C39*Annahmen!$B$50/12</f>
      </c>
      <c r="E39" s="33">
        <f>IF(AND(A39&gt;Annahmen!$B$52,A39&lt;=Annahmen!$B$51*12),IF((Annahmen!$B$51*12-Annahmen!$B$52)&gt;0,Annahmen!$B$49/(Annahmen!$B$51*12-Annahmen!$B$52),Annahmen!$B$49),0)</f>
      </c>
      <c r="F39" s="33">
        <f>C39-E39</f>
      </c>
    </row>
    <row r="40" ht="18" customHeight="1" spans="1:6" x14ac:dyDescent="0.25">
      <c r="A40" s="31">
        <v>36</v>
      </c>
      <c r="B40" s="32">
        <f>ROUNDUP(A40/12,0)</f>
      </c>
      <c r="C40" s="33">
        <f>Annahmen!$B$49-IF((Annahmen!$B$51*12-Annahmen!$B$52)&gt;0,Annahmen!$B$49/(Annahmen!$B$51*12-Annahmen!$B$52),Annahmen!$B$49)*IF(OR((Annahmen!$B$51*12-Annahmen!$B$52)&lt;=0,A40-1&lt;=Annahmen!$B$52),0,IF(A40-1-Annahmen!$B$52&gt;(Annahmen!$B$51*12-Annahmen!$B$52),(Annahmen!$B$51*12-Annahmen!$B$52),A40-1-Annahmen!$B$52))</f>
      </c>
      <c r="D40" s="33">
        <f>C40*Annahmen!$B$50/12</f>
      </c>
      <c r="E40" s="33">
        <f>IF(AND(A40&gt;Annahmen!$B$52,A40&lt;=Annahmen!$B$51*12),IF((Annahmen!$B$51*12-Annahmen!$B$52)&gt;0,Annahmen!$B$49/(Annahmen!$B$51*12-Annahmen!$B$52),Annahmen!$B$49),0)</f>
      </c>
      <c r="F40" s="33">
        <f>C40-E40</f>
      </c>
    </row>
    <row r="41" ht="18" customHeight="1" spans="1:6" x14ac:dyDescent="0.25">
      <c r="A41" s="31">
        <v>37</v>
      </c>
      <c r="B41" s="32">
        <f>ROUNDUP(A41/12,0)</f>
      </c>
      <c r="C41" s="33">
        <f>Annahmen!$B$49-IF((Annahmen!$B$51*12-Annahmen!$B$52)&gt;0,Annahmen!$B$49/(Annahmen!$B$51*12-Annahmen!$B$52),Annahmen!$B$49)*IF(OR((Annahmen!$B$51*12-Annahmen!$B$52)&lt;=0,A41-1&lt;=Annahmen!$B$52),0,IF(A41-1-Annahmen!$B$52&gt;(Annahmen!$B$51*12-Annahmen!$B$52),(Annahmen!$B$51*12-Annahmen!$B$52),A41-1-Annahmen!$B$52))</f>
      </c>
      <c r="D41" s="33">
        <f>C41*Annahmen!$B$50/12</f>
      </c>
      <c r="E41" s="33">
        <f>IF(AND(A41&gt;Annahmen!$B$52,A41&lt;=Annahmen!$B$51*12),IF((Annahmen!$B$51*12-Annahmen!$B$52)&gt;0,Annahmen!$B$49/(Annahmen!$B$51*12-Annahmen!$B$52),Annahmen!$B$49),0)</f>
      </c>
      <c r="F41" s="33">
        <f>C41-E41</f>
      </c>
    </row>
    <row r="42" ht="18" customHeight="1" spans="1:6" x14ac:dyDescent="0.25">
      <c r="A42" s="31">
        <v>38</v>
      </c>
      <c r="B42" s="32">
        <f>ROUNDUP(A42/12,0)</f>
      </c>
      <c r="C42" s="33">
        <f>Annahmen!$B$49-IF((Annahmen!$B$51*12-Annahmen!$B$52)&gt;0,Annahmen!$B$49/(Annahmen!$B$51*12-Annahmen!$B$52),Annahmen!$B$49)*IF(OR((Annahmen!$B$51*12-Annahmen!$B$52)&lt;=0,A42-1&lt;=Annahmen!$B$52),0,IF(A42-1-Annahmen!$B$52&gt;(Annahmen!$B$51*12-Annahmen!$B$52),(Annahmen!$B$51*12-Annahmen!$B$52),A42-1-Annahmen!$B$52))</f>
      </c>
      <c r="D42" s="33">
        <f>C42*Annahmen!$B$50/12</f>
      </c>
      <c r="E42" s="33">
        <f>IF(AND(A42&gt;Annahmen!$B$52,A42&lt;=Annahmen!$B$51*12),IF((Annahmen!$B$51*12-Annahmen!$B$52)&gt;0,Annahmen!$B$49/(Annahmen!$B$51*12-Annahmen!$B$52),Annahmen!$B$49),0)</f>
      </c>
      <c r="F42" s="33">
        <f>C42-E42</f>
      </c>
    </row>
    <row r="43" ht="18" customHeight="1" spans="1:6" x14ac:dyDescent="0.25">
      <c r="A43" s="31">
        <v>39</v>
      </c>
      <c r="B43" s="32">
        <f>ROUNDUP(A43/12,0)</f>
      </c>
      <c r="C43" s="33">
        <f>Annahmen!$B$49-IF((Annahmen!$B$51*12-Annahmen!$B$52)&gt;0,Annahmen!$B$49/(Annahmen!$B$51*12-Annahmen!$B$52),Annahmen!$B$49)*IF(OR((Annahmen!$B$51*12-Annahmen!$B$52)&lt;=0,A43-1&lt;=Annahmen!$B$52),0,IF(A43-1-Annahmen!$B$52&gt;(Annahmen!$B$51*12-Annahmen!$B$52),(Annahmen!$B$51*12-Annahmen!$B$52),A43-1-Annahmen!$B$52))</f>
      </c>
      <c r="D43" s="33">
        <f>C43*Annahmen!$B$50/12</f>
      </c>
      <c r="E43" s="33">
        <f>IF(AND(A43&gt;Annahmen!$B$52,A43&lt;=Annahmen!$B$51*12),IF((Annahmen!$B$51*12-Annahmen!$B$52)&gt;0,Annahmen!$B$49/(Annahmen!$B$51*12-Annahmen!$B$52),Annahmen!$B$49),0)</f>
      </c>
      <c r="F43" s="33">
        <f>C43-E43</f>
      </c>
    </row>
    <row r="44" ht="18" customHeight="1" spans="1:6" x14ac:dyDescent="0.25">
      <c r="A44" s="31">
        <v>40</v>
      </c>
      <c r="B44" s="32">
        <f>ROUNDUP(A44/12,0)</f>
      </c>
      <c r="C44" s="33">
        <f>Annahmen!$B$49-IF((Annahmen!$B$51*12-Annahmen!$B$52)&gt;0,Annahmen!$B$49/(Annahmen!$B$51*12-Annahmen!$B$52),Annahmen!$B$49)*IF(OR((Annahmen!$B$51*12-Annahmen!$B$52)&lt;=0,A44-1&lt;=Annahmen!$B$52),0,IF(A44-1-Annahmen!$B$52&gt;(Annahmen!$B$51*12-Annahmen!$B$52),(Annahmen!$B$51*12-Annahmen!$B$52),A44-1-Annahmen!$B$52))</f>
      </c>
      <c r="D44" s="33">
        <f>C44*Annahmen!$B$50/12</f>
      </c>
      <c r="E44" s="33">
        <f>IF(AND(A44&gt;Annahmen!$B$52,A44&lt;=Annahmen!$B$51*12),IF((Annahmen!$B$51*12-Annahmen!$B$52)&gt;0,Annahmen!$B$49/(Annahmen!$B$51*12-Annahmen!$B$52),Annahmen!$B$49),0)</f>
      </c>
      <c r="F44" s="33">
        <f>C44-E44</f>
      </c>
    </row>
    <row r="45" ht="18" customHeight="1" spans="1:6" x14ac:dyDescent="0.25">
      <c r="A45" s="31">
        <v>41</v>
      </c>
      <c r="B45" s="32">
        <f>ROUNDUP(A45/12,0)</f>
      </c>
      <c r="C45" s="33">
        <f>Annahmen!$B$49-IF((Annahmen!$B$51*12-Annahmen!$B$52)&gt;0,Annahmen!$B$49/(Annahmen!$B$51*12-Annahmen!$B$52),Annahmen!$B$49)*IF(OR((Annahmen!$B$51*12-Annahmen!$B$52)&lt;=0,A45-1&lt;=Annahmen!$B$52),0,IF(A45-1-Annahmen!$B$52&gt;(Annahmen!$B$51*12-Annahmen!$B$52),(Annahmen!$B$51*12-Annahmen!$B$52),A45-1-Annahmen!$B$52))</f>
      </c>
      <c r="D45" s="33">
        <f>C45*Annahmen!$B$50/12</f>
      </c>
      <c r="E45" s="33">
        <f>IF(AND(A45&gt;Annahmen!$B$52,A45&lt;=Annahmen!$B$51*12),IF((Annahmen!$B$51*12-Annahmen!$B$52)&gt;0,Annahmen!$B$49/(Annahmen!$B$51*12-Annahmen!$B$52),Annahmen!$B$49),0)</f>
      </c>
      <c r="F45" s="33">
        <f>C45-E45</f>
      </c>
    </row>
    <row r="46" ht="18" customHeight="1" spans="1:6" x14ac:dyDescent="0.25">
      <c r="A46" s="31">
        <v>42</v>
      </c>
      <c r="B46" s="32">
        <f>ROUNDUP(A46/12,0)</f>
      </c>
      <c r="C46" s="33">
        <f>Annahmen!$B$49-IF((Annahmen!$B$51*12-Annahmen!$B$52)&gt;0,Annahmen!$B$49/(Annahmen!$B$51*12-Annahmen!$B$52),Annahmen!$B$49)*IF(OR((Annahmen!$B$51*12-Annahmen!$B$52)&lt;=0,A46-1&lt;=Annahmen!$B$52),0,IF(A46-1-Annahmen!$B$52&gt;(Annahmen!$B$51*12-Annahmen!$B$52),(Annahmen!$B$51*12-Annahmen!$B$52),A46-1-Annahmen!$B$52))</f>
      </c>
      <c r="D46" s="33">
        <f>C46*Annahmen!$B$50/12</f>
      </c>
      <c r="E46" s="33">
        <f>IF(AND(A46&gt;Annahmen!$B$52,A46&lt;=Annahmen!$B$51*12),IF((Annahmen!$B$51*12-Annahmen!$B$52)&gt;0,Annahmen!$B$49/(Annahmen!$B$51*12-Annahmen!$B$52),Annahmen!$B$49),0)</f>
      </c>
      <c r="F46" s="33">
        <f>C46-E46</f>
      </c>
    </row>
    <row r="47" ht="18" customHeight="1" spans="1:6" x14ac:dyDescent="0.25">
      <c r="A47" s="31">
        <v>43</v>
      </c>
      <c r="B47" s="32">
        <f>ROUNDUP(A47/12,0)</f>
      </c>
      <c r="C47" s="33">
        <f>Annahmen!$B$49-IF((Annahmen!$B$51*12-Annahmen!$B$52)&gt;0,Annahmen!$B$49/(Annahmen!$B$51*12-Annahmen!$B$52),Annahmen!$B$49)*IF(OR((Annahmen!$B$51*12-Annahmen!$B$52)&lt;=0,A47-1&lt;=Annahmen!$B$52),0,IF(A47-1-Annahmen!$B$52&gt;(Annahmen!$B$51*12-Annahmen!$B$52),(Annahmen!$B$51*12-Annahmen!$B$52),A47-1-Annahmen!$B$52))</f>
      </c>
      <c r="D47" s="33">
        <f>C47*Annahmen!$B$50/12</f>
      </c>
      <c r="E47" s="33">
        <f>IF(AND(A47&gt;Annahmen!$B$52,A47&lt;=Annahmen!$B$51*12),IF((Annahmen!$B$51*12-Annahmen!$B$52)&gt;0,Annahmen!$B$49/(Annahmen!$B$51*12-Annahmen!$B$52),Annahmen!$B$49),0)</f>
      </c>
      <c r="F47" s="33">
        <f>C47-E47</f>
      </c>
    </row>
    <row r="48" ht="18" customHeight="1" spans="1:6" x14ac:dyDescent="0.25">
      <c r="A48" s="31">
        <v>44</v>
      </c>
      <c r="B48" s="32">
        <f>ROUNDUP(A48/12,0)</f>
      </c>
      <c r="C48" s="33">
        <f>Annahmen!$B$49-IF((Annahmen!$B$51*12-Annahmen!$B$52)&gt;0,Annahmen!$B$49/(Annahmen!$B$51*12-Annahmen!$B$52),Annahmen!$B$49)*IF(OR((Annahmen!$B$51*12-Annahmen!$B$52)&lt;=0,A48-1&lt;=Annahmen!$B$52),0,IF(A48-1-Annahmen!$B$52&gt;(Annahmen!$B$51*12-Annahmen!$B$52),(Annahmen!$B$51*12-Annahmen!$B$52),A48-1-Annahmen!$B$52))</f>
      </c>
      <c r="D48" s="33">
        <f>C48*Annahmen!$B$50/12</f>
      </c>
      <c r="E48" s="33">
        <f>IF(AND(A48&gt;Annahmen!$B$52,A48&lt;=Annahmen!$B$51*12),IF((Annahmen!$B$51*12-Annahmen!$B$52)&gt;0,Annahmen!$B$49/(Annahmen!$B$51*12-Annahmen!$B$52),Annahmen!$B$49),0)</f>
      </c>
      <c r="F48" s="33">
        <f>C48-E48</f>
      </c>
    </row>
    <row r="49" ht="18" customHeight="1" spans="1:6" x14ac:dyDescent="0.25">
      <c r="A49" s="31">
        <v>45</v>
      </c>
      <c r="B49" s="32">
        <f>ROUNDUP(A49/12,0)</f>
      </c>
      <c r="C49" s="33">
        <f>Annahmen!$B$49-IF((Annahmen!$B$51*12-Annahmen!$B$52)&gt;0,Annahmen!$B$49/(Annahmen!$B$51*12-Annahmen!$B$52),Annahmen!$B$49)*IF(OR((Annahmen!$B$51*12-Annahmen!$B$52)&lt;=0,A49-1&lt;=Annahmen!$B$52),0,IF(A49-1-Annahmen!$B$52&gt;(Annahmen!$B$51*12-Annahmen!$B$52),(Annahmen!$B$51*12-Annahmen!$B$52),A49-1-Annahmen!$B$52))</f>
      </c>
      <c r="D49" s="33">
        <f>C49*Annahmen!$B$50/12</f>
      </c>
      <c r="E49" s="33">
        <f>IF(AND(A49&gt;Annahmen!$B$52,A49&lt;=Annahmen!$B$51*12),IF((Annahmen!$B$51*12-Annahmen!$B$52)&gt;0,Annahmen!$B$49/(Annahmen!$B$51*12-Annahmen!$B$52),Annahmen!$B$49),0)</f>
      </c>
      <c r="F49" s="33">
        <f>C49-E49</f>
      </c>
    </row>
    <row r="50" ht="18" customHeight="1" spans="1:6" x14ac:dyDescent="0.25">
      <c r="A50" s="31">
        <v>46</v>
      </c>
      <c r="B50" s="32">
        <f>ROUNDUP(A50/12,0)</f>
      </c>
      <c r="C50" s="33">
        <f>Annahmen!$B$49-IF((Annahmen!$B$51*12-Annahmen!$B$52)&gt;0,Annahmen!$B$49/(Annahmen!$B$51*12-Annahmen!$B$52),Annahmen!$B$49)*IF(OR((Annahmen!$B$51*12-Annahmen!$B$52)&lt;=0,A50-1&lt;=Annahmen!$B$52),0,IF(A50-1-Annahmen!$B$52&gt;(Annahmen!$B$51*12-Annahmen!$B$52),(Annahmen!$B$51*12-Annahmen!$B$52),A50-1-Annahmen!$B$52))</f>
      </c>
      <c r="D50" s="33">
        <f>C50*Annahmen!$B$50/12</f>
      </c>
      <c r="E50" s="33">
        <f>IF(AND(A50&gt;Annahmen!$B$52,A50&lt;=Annahmen!$B$51*12),IF((Annahmen!$B$51*12-Annahmen!$B$52)&gt;0,Annahmen!$B$49/(Annahmen!$B$51*12-Annahmen!$B$52),Annahmen!$B$49),0)</f>
      </c>
      <c r="F50" s="33">
        <f>C50-E50</f>
      </c>
    </row>
    <row r="51" ht="18" customHeight="1" spans="1:6" x14ac:dyDescent="0.25">
      <c r="A51" s="31">
        <v>47</v>
      </c>
      <c r="B51" s="32">
        <f>ROUNDUP(A51/12,0)</f>
      </c>
      <c r="C51" s="33">
        <f>Annahmen!$B$49-IF((Annahmen!$B$51*12-Annahmen!$B$52)&gt;0,Annahmen!$B$49/(Annahmen!$B$51*12-Annahmen!$B$52),Annahmen!$B$49)*IF(OR((Annahmen!$B$51*12-Annahmen!$B$52)&lt;=0,A51-1&lt;=Annahmen!$B$52),0,IF(A51-1-Annahmen!$B$52&gt;(Annahmen!$B$51*12-Annahmen!$B$52),(Annahmen!$B$51*12-Annahmen!$B$52),A51-1-Annahmen!$B$52))</f>
      </c>
      <c r="D51" s="33">
        <f>C51*Annahmen!$B$50/12</f>
      </c>
      <c r="E51" s="33">
        <f>IF(AND(A51&gt;Annahmen!$B$52,A51&lt;=Annahmen!$B$51*12),IF((Annahmen!$B$51*12-Annahmen!$B$52)&gt;0,Annahmen!$B$49/(Annahmen!$B$51*12-Annahmen!$B$52),Annahmen!$B$49),0)</f>
      </c>
      <c r="F51" s="33">
        <f>C51-E51</f>
      </c>
    </row>
    <row r="52" ht="18" customHeight="1" spans="1:6" x14ac:dyDescent="0.25">
      <c r="A52" s="31">
        <v>48</v>
      </c>
      <c r="B52" s="32">
        <f>ROUNDUP(A52/12,0)</f>
      </c>
      <c r="C52" s="33">
        <f>Annahmen!$B$49-IF((Annahmen!$B$51*12-Annahmen!$B$52)&gt;0,Annahmen!$B$49/(Annahmen!$B$51*12-Annahmen!$B$52),Annahmen!$B$49)*IF(OR((Annahmen!$B$51*12-Annahmen!$B$52)&lt;=0,A52-1&lt;=Annahmen!$B$52),0,IF(A52-1-Annahmen!$B$52&gt;(Annahmen!$B$51*12-Annahmen!$B$52),(Annahmen!$B$51*12-Annahmen!$B$52),A52-1-Annahmen!$B$52))</f>
      </c>
      <c r="D52" s="33">
        <f>C52*Annahmen!$B$50/12</f>
      </c>
      <c r="E52" s="33">
        <f>IF(AND(A52&gt;Annahmen!$B$52,A52&lt;=Annahmen!$B$51*12),IF((Annahmen!$B$51*12-Annahmen!$B$52)&gt;0,Annahmen!$B$49/(Annahmen!$B$51*12-Annahmen!$B$52),Annahmen!$B$49),0)</f>
      </c>
      <c r="F52" s="33">
        <f>C52-E52</f>
      </c>
    </row>
    <row r="53" ht="18" customHeight="1" spans="1:6" x14ac:dyDescent="0.25">
      <c r="A53" s="31">
        <v>49</v>
      </c>
      <c r="B53" s="32">
        <f>ROUNDUP(A53/12,0)</f>
      </c>
      <c r="C53" s="33">
        <f>Annahmen!$B$49-IF((Annahmen!$B$51*12-Annahmen!$B$52)&gt;0,Annahmen!$B$49/(Annahmen!$B$51*12-Annahmen!$B$52),Annahmen!$B$49)*IF(OR((Annahmen!$B$51*12-Annahmen!$B$52)&lt;=0,A53-1&lt;=Annahmen!$B$52),0,IF(A53-1-Annahmen!$B$52&gt;(Annahmen!$B$51*12-Annahmen!$B$52),(Annahmen!$B$51*12-Annahmen!$B$52),A53-1-Annahmen!$B$52))</f>
      </c>
      <c r="D53" s="33">
        <f>C53*Annahmen!$B$50/12</f>
      </c>
      <c r="E53" s="33">
        <f>IF(AND(A53&gt;Annahmen!$B$52,A53&lt;=Annahmen!$B$51*12),IF((Annahmen!$B$51*12-Annahmen!$B$52)&gt;0,Annahmen!$B$49/(Annahmen!$B$51*12-Annahmen!$B$52),Annahmen!$B$49),0)</f>
      </c>
      <c r="F53" s="33">
        <f>C53-E53</f>
      </c>
    </row>
    <row r="54" ht="18" customHeight="1" spans="1:6" x14ac:dyDescent="0.25">
      <c r="A54" s="31">
        <v>50</v>
      </c>
      <c r="B54" s="32">
        <f>ROUNDUP(A54/12,0)</f>
      </c>
      <c r="C54" s="33">
        <f>Annahmen!$B$49-IF((Annahmen!$B$51*12-Annahmen!$B$52)&gt;0,Annahmen!$B$49/(Annahmen!$B$51*12-Annahmen!$B$52),Annahmen!$B$49)*IF(OR((Annahmen!$B$51*12-Annahmen!$B$52)&lt;=0,A54-1&lt;=Annahmen!$B$52),0,IF(A54-1-Annahmen!$B$52&gt;(Annahmen!$B$51*12-Annahmen!$B$52),(Annahmen!$B$51*12-Annahmen!$B$52),A54-1-Annahmen!$B$52))</f>
      </c>
      <c r="D54" s="33">
        <f>C54*Annahmen!$B$50/12</f>
      </c>
      <c r="E54" s="33">
        <f>IF(AND(A54&gt;Annahmen!$B$52,A54&lt;=Annahmen!$B$51*12),IF((Annahmen!$B$51*12-Annahmen!$B$52)&gt;0,Annahmen!$B$49/(Annahmen!$B$51*12-Annahmen!$B$52),Annahmen!$B$49),0)</f>
      </c>
      <c r="F54" s="33">
        <f>C54-E54</f>
      </c>
    </row>
    <row r="55" ht="18" customHeight="1" spans="1:6" x14ac:dyDescent="0.25">
      <c r="A55" s="31">
        <v>51</v>
      </c>
      <c r="B55" s="32">
        <f>ROUNDUP(A55/12,0)</f>
      </c>
      <c r="C55" s="33">
        <f>Annahmen!$B$49-IF((Annahmen!$B$51*12-Annahmen!$B$52)&gt;0,Annahmen!$B$49/(Annahmen!$B$51*12-Annahmen!$B$52),Annahmen!$B$49)*IF(OR((Annahmen!$B$51*12-Annahmen!$B$52)&lt;=0,A55-1&lt;=Annahmen!$B$52),0,IF(A55-1-Annahmen!$B$52&gt;(Annahmen!$B$51*12-Annahmen!$B$52),(Annahmen!$B$51*12-Annahmen!$B$52),A55-1-Annahmen!$B$52))</f>
      </c>
      <c r="D55" s="33">
        <f>C55*Annahmen!$B$50/12</f>
      </c>
      <c r="E55" s="33">
        <f>IF(AND(A55&gt;Annahmen!$B$52,A55&lt;=Annahmen!$B$51*12),IF((Annahmen!$B$51*12-Annahmen!$B$52)&gt;0,Annahmen!$B$49/(Annahmen!$B$51*12-Annahmen!$B$52),Annahmen!$B$49),0)</f>
      </c>
      <c r="F55" s="33">
        <f>C55-E55</f>
      </c>
    </row>
    <row r="56" ht="18" customHeight="1" spans="1:6" x14ac:dyDescent="0.25">
      <c r="A56" s="31">
        <v>52</v>
      </c>
      <c r="B56" s="32">
        <f>ROUNDUP(A56/12,0)</f>
      </c>
      <c r="C56" s="33">
        <f>Annahmen!$B$49-IF((Annahmen!$B$51*12-Annahmen!$B$52)&gt;0,Annahmen!$B$49/(Annahmen!$B$51*12-Annahmen!$B$52),Annahmen!$B$49)*IF(OR((Annahmen!$B$51*12-Annahmen!$B$52)&lt;=0,A56-1&lt;=Annahmen!$B$52),0,IF(A56-1-Annahmen!$B$52&gt;(Annahmen!$B$51*12-Annahmen!$B$52),(Annahmen!$B$51*12-Annahmen!$B$52),A56-1-Annahmen!$B$52))</f>
      </c>
      <c r="D56" s="33">
        <f>C56*Annahmen!$B$50/12</f>
      </c>
      <c r="E56" s="33">
        <f>IF(AND(A56&gt;Annahmen!$B$52,A56&lt;=Annahmen!$B$51*12),IF((Annahmen!$B$51*12-Annahmen!$B$52)&gt;0,Annahmen!$B$49/(Annahmen!$B$51*12-Annahmen!$B$52),Annahmen!$B$49),0)</f>
      </c>
      <c r="F56" s="33">
        <f>C56-E56</f>
      </c>
    </row>
    <row r="57" ht="18" customHeight="1" spans="1:6" x14ac:dyDescent="0.25">
      <c r="A57" s="31">
        <v>53</v>
      </c>
      <c r="B57" s="32">
        <f>ROUNDUP(A57/12,0)</f>
      </c>
      <c r="C57" s="33">
        <f>Annahmen!$B$49-IF((Annahmen!$B$51*12-Annahmen!$B$52)&gt;0,Annahmen!$B$49/(Annahmen!$B$51*12-Annahmen!$B$52),Annahmen!$B$49)*IF(OR((Annahmen!$B$51*12-Annahmen!$B$52)&lt;=0,A57-1&lt;=Annahmen!$B$52),0,IF(A57-1-Annahmen!$B$52&gt;(Annahmen!$B$51*12-Annahmen!$B$52),(Annahmen!$B$51*12-Annahmen!$B$52),A57-1-Annahmen!$B$52))</f>
      </c>
      <c r="D57" s="33">
        <f>C57*Annahmen!$B$50/12</f>
      </c>
      <c r="E57" s="33">
        <f>IF(AND(A57&gt;Annahmen!$B$52,A57&lt;=Annahmen!$B$51*12),IF((Annahmen!$B$51*12-Annahmen!$B$52)&gt;0,Annahmen!$B$49/(Annahmen!$B$51*12-Annahmen!$B$52),Annahmen!$B$49),0)</f>
      </c>
      <c r="F57" s="33">
        <f>C57-E57</f>
      </c>
    </row>
    <row r="58" ht="18" customHeight="1" spans="1:6" x14ac:dyDescent="0.25">
      <c r="A58" s="31">
        <v>54</v>
      </c>
      <c r="B58" s="32">
        <f>ROUNDUP(A58/12,0)</f>
      </c>
      <c r="C58" s="33">
        <f>Annahmen!$B$49-IF((Annahmen!$B$51*12-Annahmen!$B$52)&gt;0,Annahmen!$B$49/(Annahmen!$B$51*12-Annahmen!$B$52),Annahmen!$B$49)*IF(OR((Annahmen!$B$51*12-Annahmen!$B$52)&lt;=0,A58-1&lt;=Annahmen!$B$52),0,IF(A58-1-Annahmen!$B$52&gt;(Annahmen!$B$51*12-Annahmen!$B$52),(Annahmen!$B$51*12-Annahmen!$B$52),A58-1-Annahmen!$B$52))</f>
      </c>
      <c r="D58" s="33">
        <f>C58*Annahmen!$B$50/12</f>
      </c>
      <c r="E58" s="33">
        <f>IF(AND(A58&gt;Annahmen!$B$52,A58&lt;=Annahmen!$B$51*12),IF((Annahmen!$B$51*12-Annahmen!$B$52)&gt;0,Annahmen!$B$49/(Annahmen!$B$51*12-Annahmen!$B$52),Annahmen!$B$49),0)</f>
      </c>
      <c r="F58" s="33">
        <f>C58-E58</f>
      </c>
    </row>
    <row r="59" ht="18" customHeight="1" spans="1:6" x14ac:dyDescent="0.25">
      <c r="A59" s="31">
        <v>55</v>
      </c>
      <c r="B59" s="32">
        <f>ROUNDUP(A59/12,0)</f>
      </c>
      <c r="C59" s="33">
        <f>Annahmen!$B$49-IF((Annahmen!$B$51*12-Annahmen!$B$52)&gt;0,Annahmen!$B$49/(Annahmen!$B$51*12-Annahmen!$B$52),Annahmen!$B$49)*IF(OR((Annahmen!$B$51*12-Annahmen!$B$52)&lt;=0,A59-1&lt;=Annahmen!$B$52),0,IF(A59-1-Annahmen!$B$52&gt;(Annahmen!$B$51*12-Annahmen!$B$52),(Annahmen!$B$51*12-Annahmen!$B$52),A59-1-Annahmen!$B$52))</f>
      </c>
      <c r="D59" s="33">
        <f>C59*Annahmen!$B$50/12</f>
      </c>
      <c r="E59" s="33">
        <f>IF(AND(A59&gt;Annahmen!$B$52,A59&lt;=Annahmen!$B$51*12),IF((Annahmen!$B$51*12-Annahmen!$B$52)&gt;0,Annahmen!$B$49/(Annahmen!$B$51*12-Annahmen!$B$52),Annahmen!$B$49),0)</f>
      </c>
      <c r="F59" s="33">
        <f>C59-E59</f>
      </c>
    </row>
    <row r="60" ht="18" customHeight="1" spans="1:6" x14ac:dyDescent="0.25">
      <c r="A60" s="31">
        <v>56</v>
      </c>
      <c r="B60" s="32">
        <f>ROUNDUP(A60/12,0)</f>
      </c>
      <c r="C60" s="33">
        <f>Annahmen!$B$49-IF((Annahmen!$B$51*12-Annahmen!$B$52)&gt;0,Annahmen!$B$49/(Annahmen!$B$51*12-Annahmen!$B$52),Annahmen!$B$49)*IF(OR((Annahmen!$B$51*12-Annahmen!$B$52)&lt;=0,A60-1&lt;=Annahmen!$B$52),0,IF(A60-1-Annahmen!$B$52&gt;(Annahmen!$B$51*12-Annahmen!$B$52),(Annahmen!$B$51*12-Annahmen!$B$52),A60-1-Annahmen!$B$52))</f>
      </c>
      <c r="D60" s="33">
        <f>C60*Annahmen!$B$50/12</f>
      </c>
      <c r="E60" s="33">
        <f>IF(AND(A60&gt;Annahmen!$B$52,A60&lt;=Annahmen!$B$51*12),IF((Annahmen!$B$51*12-Annahmen!$B$52)&gt;0,Annahmen!$B$49/(Annahmen!$B$51*12-Annahmen!$B$52),Annahmen!$B$49),0)</f>
      </c>
      <c r="F60" s="33">
        <f>C60-E60</f>
      </c>
    </row>
    <row r="61" ht="18" customHeight="1" spans="1:6" x14ac:dyDescent="0.25">
      <c r="A61" s="31">
        <v>57</v>
      </c>
      <c r="B61" s="32">
        <f>ROUNDUP(A61/12,0)</f>
      </c>
      <c r="C61" s="33">
        <f>Annahmen!$B$49-IF((Annahmen!$B$51*12-Annahmen!$B$52)&gt;0,Annahmen!$B$49/(Annahmen!$B$51*12-Annahmen!$B$52),Annahmen!$B$49)*IF(OR((Annahmen!$B$51*12-Annahmen!$B$52)&lt;=0,A61-1&lt;=Annahmen!$B$52),0,IF(A61-1-Annahmen!$B$52&gt;(Annahmen!$B$51*12-Annahmen!$B$52),(Annahmen!$B$51*12-Annahmen!$B$52),A61-1-Annahmen!$B$52))</f>
      </c>
      <c r="D61" s="33">
        <f>C61*Annahmen!$B$50/12</f>
      </c>
      <c r="E61" s="33">
        <f>IF(AND(A61&gt;Annahmen!$B$52,A61&lt;=Annahmen!$B$51*12),IF((Annahmen!$B$51*12-Annahmen!$B$52)&gt;0,Annahmen!$B$49/(Annahmen!$B$51*12-Annahmen!$B$52),Annahmen!$B$49),0)</f>
      </c>
      <c r="F61" s="33">
        <f>C61-E61</f>
      </c>
    </row>
    <row r="62" ht="18" customHeight="1" spans="1:6" x14ac:dyDescent="0.25">
      <c r="A62" s="31">
        <v>58</v>
      </c>
      <c r="B62" s="32">
        <f>ROUNDUP(A62/12,0)</f>
      </c>
      <c r="C62" s="33">
        <f>Annahmen!$B$49-IF((Annahmen!$B$51*12-Annahmen!$B$52)&gt;0,Annahmen!$B$49/(Annahmen!$B$51*12-Annahmen!$B$52),Annahmen!$B$49)*IF(OR((Annahmen!$B$51*12-Annahmen!$B$52)&lt;=0,A62-1&lt;=Annahmen!$B$52),0,IF(A62-1-Annahmen!$B$52&gt;(Annahmen!$B$51*12-Annahmen!$B$52),(Annahmen!$B$51*12-Annahmen!$B$52),A62-1-Annahmen!$B$52))</f>
      </c>
      <c r="D62" s="33">
        <f>C62*Annahmen!$B$50/12</f>
      </c>
      <c r="E62" s="33">
        <f>IF(AND(A62&gt;Annahmen!$B$52,A62&lt;=Annahmen!$B$51*12),IF((Annahmen!$B$51*12-Annahmen!$B$52)&gt;0,Annahmen!$B$49/(Annahmen!$B$51*12-Annahmen!$B$52),Annahmen!$B$49),0)</f>
      </c>
      <c r="F62" s="33">
        <f>C62-E62</f>
      </c>
    </row>
    <row r="63" ht="18" customHeight="1" spans="1:6" x14ac:dyDescent="0.25">
      <c r="A63" s="31">
        <v>59</v>
      </c>
      <c r="B63" s="32">
        <f>ROUNDUP(A63/12,0)</f>
      </c>
      <c r="C63" s="33">
        <f>Annahmen!$B$49-IF((Annahmen!$B$51*12-Annahmen!$B$52)&gt;0,Annahmen!$B$49/(Annahmen!$B$51*12-Annahmen!$B$52),Annahmen!$B$49)*IF(OR((Annahmen!$B$51*12-Annahmen!$B$52)&lt;=0,A63-1&lt;=Annahmen!$B$52),0,IF(A63-1-Annahmen!$B$52&gt;(Annahmen!$B$51*12-Annahmen!$B$52),(Annahmen!$B$51*12-Annahmen!$B$52),A63-1-Annahmen!$B$52))</f>
      </c>
      <c r="D63" s="33">
        <f>C63*Annahmen!$B$50/12</f>
      </c>
      <c r="E63" s="33">
        <f>IF(AND(A63&gt;Annahmen!$B$52,A63&lt;=Annahmen!$B$51*12),IF((Annahmen!$B$51*12-Annahmen!$B$52)&gt;0,Annahmen!$B$49/(Annahmen!$B$51*12-Annahmen!$B$52),Annahmen!$B$49),0)</f>
      </c>
      <c r="F63" s="33">
        <f>C63-E63</f>
      </c>
    </row>
    <row r="64" ht="18" customHeight="1" spans="1:6" x14ac:dyDescent="0.25">
      <c r="A64" s="31">
        <v>60</v>
      </c>
      <c r="B64" s="32">
        <f>ROUNDUP(A64/12,0)</f>
      </c>
      <c r="C64" s="33">
        <f>Annahmen!$B$49-IF((Annahmen!$B$51*12-Annahmen!$B$52)&gt;0,Annahmen!$B$49/(Annahmen!$B$51*12-Annahmen!$B$52),Annahmen!$B$49)*IF(OR((Annahmen!$B$51*12-Annahmen!$B$52)&lt;=0,A64-1&lt;=Annahmen!$B$52),0,IF(A64-1-Annahmen!$B$52&gt;(Annahmen!$B$51*12-Annahmen!$B$52),(Annahmen!$B$51*12-Annahmen!$B$52),A64-1-Annahmen!$B$52))</f>
      </c>
      <c r="D64" s="33">
        <f>C64*Annahmen!$B$50/12</f>
      </c>
      <c r="E64" s="33">
        <f>IF(AND(A64&gt;Annahmen!$B$52,A64&lt;=Annahmen!$B$51*12),IF((Annahmen!$B$51*12-Annahmen!$B$52)&gt;0,Annahmen!$B$49/(Annahmen!$B$51*12-Annahmen!$B$52),Annahmen!$B$49),0)</f>
      </c>
      <c r="F64" s="33">
        <f>C64-E64</f>
      </c>
    </row>
    <row r="65" ht="18" customHeight="1" spans="1:6" x14ac:dyDescent="0.25">
      <c r="A65" s="31">
        <v>61</v>
      </c>
      <c r="B65" s="32">
        <f>ROUNDUP(A65/12,0)</f>
      </c>
      <c r="C65" s="33">
        <f>Annahmen!$B$49-IF((Annahmen!$B$51*12-Annahmen!$B$52)&gt;0,Annahmen!$B$49/(Annahmen!$B$51*12-Annahmen!$B$52),Annahmen!$B$49)*IF(OR((Annahmen!$B$51*12-Annahmen!$B$52)&lt;=0,A65-1&lt;=Annahmen!$B$52),0,IF(A65-1-Annahmen!$B$52&gt;(Annahmen!$B$51*12-Annahmen!$B$52),(Annahmen!$B$51*12-Annahmen!$B$52),A65-1-Annahmen!$B$52))</f>
      </c>
      <c r="D65" s="33">
        <f>C65*Annahmen!$B$50/12</f>
      </c>
      <c r="E65" s="33">
        <f>IF(AND(A65&gt;Annahmen!$B$52,A65&lt;=Annahmen!$B$51*12),IF((Annahmen!$B$51*12-Annahmen!$B$52)&gt;0,Annahmen!$B$49/(Annahmen!$B$51*12-Annahmen!$B$52),Annahmen!$B$49),0)</f>
      </c>
      <c r="F65" s="33">
        <f>C65-E65</f>
      </c>
    </row>
    <row r="66" ht="18" customHeight="1" spans="1:6" x14ac:dyDescent="0.25">
      <c r="A66" s="31">
        <v>62</v>
      </c>
      <c r="B66" s="32">
        <f>ROUNDUP(A66/12,0)</f>
      </c>
      <c r="C66" s="33">
        <f>Annahmen!$B$49-IF((Annahmen!$B$51*12-Annahmen!$B$52)&gt;0,Annahmen!$B$49/(Annahmen!$B$51*12-Annahmen!$B$52),Annahmen!$B$49)*IF(OR((Annahmen!$B$51*12-Annahmen!$B$52)&lt;=0,A66-1&lt;=Annahmen!$B$52),0,IF(A66-1-Annahmen!$B$52&gt;(Annahmen!$B$51*12-Annahmen!$B$52),(Annahmen!$B$51*12-Annahmen!$B$52),A66-1-Annahmen!$B$52))</f>
      </c>
      <c r="D66" s="33">
        <f>C66*Annahmen!$B$50/12</f>
      </c>
      <c r="E66" s="33">
        <f>IF(AND(A66&gt;Annahmen!$B$52,A66&lt;=Annahmen!$B$51*12),IF((Annahmen!$B$51*12-Annahmen!$B$52)&gt;0,Annahmen!$B$49/(Annahmen!$B$51*12-Annahmen!$B$52),Annahmen!$B$49),0)</f>
      </c>
      <c r="F66" s="33">
        <f>C66-E66</f>
      </c>
    </row>
    <row r="67" ht="18" customHeight="1" spans="1:6" x14ac:dyDescent="0.25">
      <c r="A67" s="31">
        <v>63</v>
      </c>
      <c r="B67" s="32">
        <f>ROUNDUP(A67/12,0)</f>
      </c>
      <c r="C67" s="33">
        <f>Annahmen!$B$49-IF((Annahmen!$B$51*12-Annahmen!$B$52)&gt;0,Annahmen!$B$49/(Annahmen!$B$51*12-Annahmen!$B$52),Annahmen!$B$49)*IF(OR((Annahmen!$B$51*12-Annahmen!$B$52)&lt;=0,A67-1&lt;=Annahmen!$B$52),0,IF(A67-1-Annahmen!$B$52&gt;(Annahmen!$B$51*12-Annahmen!$B$52),(Annahmen!$B$51*12-Annahmen!$B$52),A67-1-Annahmen!$B$52))</f>
      </c>
      <c r="D67" s="33">
        <f>C67*Annahmen!$B$50/12</f>
      </c>
      <c r="E67" s="33">
        <f>IF(AND(A67&gt;Annahmen!$B$52,A67&lt;=Annahmen!$B$51*12),IF((Annahmen!$B$51*12-Annahmen!$B$52)&gt;0,Annahmen!$B$49/(Annahmen!$B$51*12-Annahmen!$B$52),Annahmen!$B$49),0)</f>
      </c>
      <c r="F67" s="33">
        <f>C67-E67</f>
      </c>
    </row>
    <row r="68" ht="18" customHeight="1" spans="1:6" x14ac:dyDescent="0.25">
      <c r="A68" s="31">
        <v>64</v>
      </c>
      <c r="B68" s="32">
        <f>ROUNDUP(A68/12,0)</f>
      </c>
      <c r="C68" s="33">
        <f>Annahmen!$B$49-IF((Annahmen!$B$51*12-Annahmen!$B$52)&gt;0,Annahmen!$B$49/(Annahmen!$B$51*12-Annahmen!$B$52),Annahmen!$B$49)*IF(OR((Annahmen!$B$51*12-Annahmen!$B$52)&lt;=0,A68-1&lt;=Annahmen!$B$52),0,IF(A68-1-Annahmen!$B$52&gt;(Annahmen!$B$51*12-Annahmen!$B$52),(Annahmen!$B$51*12-Annahmen!$B$52),A68-1-Annahmen!$B$52))</f>
      </c>
      <c r="D68" s="33">
        <f>C68*Annahmen!$B$50/12</f>
      </c>
      <c r="E68" s="33">
        <f>IF(AND(A68&gt;Annahmen!$B$52,A68&lt;=Annahmen!$B$51*12),IF((Annahmen!$B$51*12-Annahmen!$B$52)&gt;0,Annahmen!$B$49/(Annahmen!$B$51*12-Annahmen!$B$52),Annahmen!$B$49),0)</f>
      </c>
      <c r="F68" s="33">
        <f>C68-E68</f>
      </c>
    </row>
    <row r="69" ht="18" customHeight="1" spans="1:6" x14ac:dyDescent="0.25">
      <c r="A69" s="31">
        <v>65</v>
      </c>
      <c r="B69" s="32">
        <f>ROUNDUP(A69/12,0)</f>
      </c>
      <c r="C69" s="33">
        <f>Annahmen!$B$49-IF((Annahmen!$B$51*12-Annahmen!$B$52)&gt;0,Annahmen!$B$49/(Annahmen!$B$51*12-Annahmen!$B$52),Annahmen!$B$49)*IF(OR((Annahmen!$B$51*12-Annahmen!$B$52)&lt;=0,A69-1&lt;=Annahmen!$B$52),0,IF(A69-1-Annahmen!$B$52&gt;(Annahmen!$B$51*12-Annahmen!$B$52),(Annahmen!$B$51*12-Annahmen!$B$52),A69-1-Annahmen!$B$52))</f>
      </c>
      <c r="D69" s="33">
        <f>C69*Annahmen!$B$50/12</f>
      </c>
      <c r="E69" s="33">
        <f>IF(AND(A69&gt;Annahmen!$B$52,A69&lt;=Annahmen!$B$51*12),IF((Annahmen!$B$51*12-Annahmen!$B$52)&gt;0,Annahmen!$B$49/(Annahmen!$B$51*12-Annahmen!$B$52),Annahmen!$B$49),0)</f>
      </c>
      <c r="F69" s="33">
        <f>C69-E69</f>
      </c>
    </row>
    <row r="70" ht="18" customHeight="1" spans="1:6" x14ac:dyDescent="0.25">
      <c r="A70" s="31">
        <v>66</v>
      </c>
      <c r="B70" s="32">
        <f>ROUNDUP(A70/12,0)</f>
      </c>
      <c r="C70" s="33">
        <f>Annahmen!$B$49-IF((Annahmen!$B$51*12-Annahmen!$B$52)&gt;0,Annahmen!$B$49/(Annahmen!$B$51*12-Annahmen!$B$52),Annahmen!$B$49)*IF(OR((Annahmen!$B$51*12-Annahmen!$B$52)&lt;=0,A70-1&lt;=Annahmen!$B$52),0,IF(A70-1-Annahmen!$B$52&gt;(Annahmen!$B$51*12-Annahmen!$B$52),(Annahmen!$B$51*12-Annahmen!$B$52),A70-1-Annahmen!$B$52))</f>
      </c>
      <c r="D70" s="33">
        <f>C70*Annahmen!$B$50/12</f>
      </c>
      <c r="E70" s="33">
        <f>IF(AND(A70&gt;Annahmen!$B$52,A70&lt;=Annahmen!$B$51*12),IF((Annahmen!$B$51*12-Annahmen!$B$52)&gt;0,Annahmen!$B$49/(Annahmen!$B$51*12-Annahmen!$B$52),Annahmen!$B$49),0)</f>
      </c>
      <c r="F70" s="33">
        <f>C70-E70</f>
      </c>
    </row>
    <row r="71" ht="18" customHeight="1" spans="1:6" x14ac:dyDescent="0.25">
      <c r="A71" s="31">
        <v>67</v>
      </c>
      <c r="B71" s="32">
        <f>ROUNDUP(A71/12,0)</f>
      </c>
      <c r="C71" s="33">
        <f>Annahmen!$B$49-IF((Annahmen!$B$51*12-Annahmen!$B$52)&gt;0,Annahmen!$B$49/(Annahmen!$B$51*12-Annahmen!$B$52),Annahmen!$B$49)*IF(OR((Annahmen!$B$51*12-Annahmen!$B$52)&lt;=0,A71-1&lt;=Annahmen!$B$52),0,IF(A71-1-Annahmen!$B$52&gt;(Annahmen!$B$51*12-Annahmen!$B$52),(Annahmen!$B$51*12-Annahmen!$B$52),A71-1-Annahmen!$B$52))</f>
      </c>
      <c r="D71" s="33">
        <f>C71*Annahmen!$B$50/12</f>
      </c>
      <c r="E71" s="33">
        <f>IF(AND(A71&gt;Annahmen!$B$52,A71&lt;=Annahmen!$B$51*12),IF((Annahmen!$B$51*12-Annahmen!$B$52)&gt;0,Annahmen!$B$49/(Annahmen!$B$51*12-Annahmen!$B$52),Annahmen!$B$49),0)</f>
      </c>
      <c r="F71" s="33">
        <f>C71-E71</f>
      </c>
    </row>
    <row r="72" ht="18" customHeight="1" spans="1:6" x14ac:dyDescent="0.25">
      <c r="A72" s="31">
        <v>68</v>
      </c>
      <c r="B72" s="32">
        <f>ROUNDUP(A72/12,0)</f>
      </c>
      <c r="C72" s="33">
        <f>Annahmen!$B$49-IF((Annahmen!$B$51*12-Annahmen!$B$52)&gt;0,Annahmen!$B$49/(Annahmen!$B$51*12-Annahmen!$B$52),Annahmen!$B$49)*IF(OR((Annahmen!$B$51*12-Annahmen!$B$52)&lt;=0,A72-1&lt;=Annahmen!$B$52),0,IF(A72-1-Annahmen!$B$52&gt;(Annahmen!$B$51*12-Annahmen!$B$52),(Annahmen!$B$51*12-Annahmen!$B$52),A72-1-Annahmen!$B$52))</f>
      </c>
      <c r="D72" s="33">
        <f>C72*Annahmen!$B$50/12</f>
      </c>
      <c r="E72" s="33">
        <f>IF(AND(A72&gt;Annahmen!$B$52,A72&lt;=Annahmen!$B$51*12),IF((Annahmen!$B$51*12-Annahmen!$B$52)&gt;0,Annahmen!$B$49/(Annahmen!$B$51*12-Annahmen!$B$52),Annahmen!$B$49),0)</f>
      </c>
      <c r="F72" s="33">
        <f>C72-E72</f>
      </c>
    </row>
    <row r="73" ht="18" customHeight="1" spans="1:6" x14ac:dyDescent="0.25">
      <c r="A73" s="31">
        <v>69</v>
      </c>
      <c r="B73" s="32">
        <f>ROUNDUP(A73/12,0)</f>
      </c>
      <c r="C73" s="33">
        <f>Annahmen!$B$49-IF((Annahmen!$B$51*12-Annahmen!$B$52)&gt;0,Annahmen!$B$49/(Annahmen!$B$51*12-Annahmen!$B$52),Annahmen!$B$49)*IF(OR((Annahmen!$B$51*12-Annahmen!$B$52)&lt;=0,A73-1&lt;=Annahmen!$B$52),0,IF(A73-1-Annahmen!$B$52&gt;(Annahmen!$B$51*12-Annahmen!$B$52),(Annahmen!$B$51*12-Annahmen!$B$52),A73-1-Annahmen!$B$52))</f>
      </c>
      <c r="D73" s="33">
        <f>C73*Annahmen!$B$50/12</f>
      </c>
      <c r="E73" s="33">
        <f>IF(AND(A73&gt;Annahmen!$B$52,A73&lt;=Annahmen!$B$51*12),IF((Annahmen!$B$51*12-Annahmen!$B$52)&gt;0,Annahmen!$B$49/(Annahmen!$B$51*12-Annahmen!$B$52),Annahmen!$B$49),0)</f>
      </c>
      <c r="F73" s="33">
        <f>C73-E73</f>
      </c>
    </row>
    <row r="74" ht="18" customHeight="1" spans="1:6" x14ac:dyDescent="0.25">
      <c r="A74" s="31">
        <v>70</v>
      </c>
      <c r="B74" s="32">
        <f>ROUNDUP(A74/12,0)</f>
      </c>
      <c r="C74" s="33">
        <f>Annahmen!$B$49-IF((Annahmen!$B$51*12-Annahmen!$B$52)&gt;0,Annahmen!$B$49/(Annahmen!$B$51*12-Annahmen!$B$52),Annahmen!$B$49)*IF(OR((Annahmen!$B$51*12-Annahmen!$B$52)&lt;=0,A74-1&lt;=Annahmen!$B$52),0,IF(A74-1-Annahmen!$B$52&gt;(Annahmen!$B$51*12-Annahmen!$B$52),(Annahmen!$B$51*12-Annahmen!$B$52),A74-1-Annahmen!$B$52))</f>
      </c>
      <c r="D74" s="33">
        <f>C74*Annahmen!$B$50/12</f>
      </c>
      <c r="E74" s="33">
        <f>IF(AND(A74&gt;Annahmen!$B$52,A74&lt;=Annahmen!$B$51*12),IF((Annahmen!$B$51*12-Annahmen!$B$52)&gt;0,Annahmen!$B$49/(Annahmen!$B$51*12-Annahmen!$B$52),Annahmen!$B$49),0)</f>
      </c>
      <c r="F74" s="33">
        <f>C74-E74</f>
      </c>
    </row>
    <row r="75" ht="18" customHeight="1" spans="1:6" x14ac:dyDescent="0.25">
      <c r="A75" s="31">
        <v>71</v>
      </c>
      <c r="B75" s="32">
        <f>ROUNDUP(A75/12,0)</f>
      </c>
      <c r="C75" s="33">
        <f>Annahmen!$B$49-IF((Annahmen!$B$51*12-Annahmen!$B$52)&gt;0,Annahmen!$B$49/(Annahmen!$B$51*12-Annahmen!$B$52),Annahmen!$B$49)*IF(OR((Annahmen!$B$51*12-Annahmen!$B$52)&lt;=0,A75-1&lt;=Annahmen!$B$52),0,IF(A75-1-Annahmen!$B$52&gt;(Annahmen!$B$51*12-Annahmen!$B$52),(Annahmen!$B$51*12-Annahmen!$B$52),A75-1-Annahmen!$B$52))</f>
      </c>
      <c r="D75" s="33">
        <f>C75*Annahmen!$B$50/12</f>
      </c>
      <c r="E75" s="33">
        <f>IF(AND(A75&gt;Annahmen!$B$52,A75&lt;=Annahmen!$B$51*12),IF((Annahmen!$B$51*12-Annahmen!$B$52)&gt;0,Annahmen!$B$49/(Annahmen!$B$51*12-Annahmen!$B$52),Annahmen!$B$49),0)</f>
      </c>
      <c r="F75" s="33">
        <f>C75-E75</f>
      </c>
    </row>
    <row r="76" ht="18" customHeight="1" spans="1:6" x14ac:dyDescent="0.25">
      <c r="A76" s="31">
        <v>72</v>
      </c>
      <c r="B76" s="32">
        <f>ROUNDUP(A76/12,0)</f>
      </c>
      <c r="C76" s="33">
        <f>Annahmen!$B$49-IF((Annahmen!$B$51*12-Annahmen!$B$52)&gt;0,Annahmen!$B$49/(Annahmen!$B$51*12-Annahmen!$B$52),Annahmen!$B$49)*IF(OR((Annahmen!$B$51*12-Annahmen!$B$52)&lt;=0,A76-1&lt;=Annahmen!$B$52),0,IF(A76-1-Annahmen!$B$52&gt;(Annahmen!$B$51*12-Annahmen!$B$52),(Annahmen!$B$51*12-Annahmen!$B$52),A76-1-Annahmen!$B$52))</f>
      </c>
      <c r="D76" s="33">
        <f>C76*Annahmen!$B$50/12</f>
      </c>
      <c r="E76" s="33">
        <f>IF(AND(A76&gt;Annahmen!$B$52,A76&lt;=Annahmen!$B$51*12),IF((Annahmen!$B$51*12-Annahmen!$B$52)&gt;0,Annahmen!$B$49/(Annahmen!$B$51*12-Annahmen!$B$52),Annahmen!$B$49),0)</f>
      </c>
      <c r="F76" s="33">
        <f>C76-E76</f>
      </c>
    </row>
    <row r="77" ht="18" customHeight="1" spans="1:6" x14ac:dyDescent="0.25">
      <c r="A77" s="31">
        <v>73</v>
      </c>
      <c r="B77" s="32">
        <f>ROUNDUP(A77/12,0)</f>
      </c>
      <c r="C77" s="33">
        <f>Annahmen!$B$49-IF((Annahmen!$B$51*12-Annahmen!$B$52)&gt;0,Annahmen!$B$49/(Annahmen!$B$51*12-Annahmen!$B$52),Annahmen!$B$49)*IF(OR((Annahmen!$B$51*12-Annahmen!$B$52)&lt;=0,A77-1&lt;=Annahmen!$B$52),0,IF(A77-1-Annahmen!$B$52&gt;(Annahmen!$B$51*12-Annahmen!$B$52),(Annahmen!$B$51*12-Annahmen!$B$52),A77-1-Annahmen!$B$52))</f>
      </c>
      <c r="D77" s="33">
        <f>C77*Annahmen!$B$50/12</f>
      </c>
      <c r="E77" s="33">
        <f>IF(AND(A77&gt;Annahmen!$B$52,A77&lt;=Annahmen!$B$51*12),IF((Annahmen!$B$51*12-Annahmen!$B$52)&gt;0,Annahmen!$B$49/(Annahmen!$B$51*12-Annahmen!$B$52),Annahmen!$B$49),0)</f>
      </c>
      <c r="F77" s="33">
        <f>C77-E77</f>
      </c>
    </row>
    <row r="78" ht="18" customHeight="1" spans="1:6" x14ac:dyDescent="0.25">
      <c r="A78" s="31">
        <v>74</v>
      </c>
      <c r="B78" s="32">
        <f>ROUNDUP(A78/12,0)</f>
      </c>
      <c r="C78" s="33">
        <f>Annahmen!$B$49-IF((Annahmen!$B$51*12-Annahmen!$B$52)&gt;0,Annahmen!$B$49/(Annahmen!$B$51*12-Annahmen!$B$52),Annahmen!$B$49)*IF(OR((Annahmen!$B$51*12-Annahmen!$B$52)&lt;=0,A78-1&lt;=Annahmen!$B$52),0,IF(A78-1-Annahmen!$B$52&gt;(Annahmen!$B$51*12-Annahmen!$B$52),(Annahmen!$B$51*12-Annahmen!$B$52),A78-1-Annahmen!$B$52))</f>
      </c>
      <c r="D78" s="33">
        <f>C78*Annahmen!$B$50/12</f>
      </c>
      <c r="E78" s="33">
        <f>IF(AND(A78&gt;Annahmen!$B$52,A78&lt;=Annahmen!$B$51*12),IF((Annahmen!$B$51*12-Annahmen!$B$52)&gt;0,Annahmen!$B$49/(Annahmen!$B$51*12-Annahmen!$B$52),Annahmen!$B$49),0)</f>
      </c>
      <c r="F78" s="33">
        <f>C78-E78</f>
      </c>
    </row>
    <row r="79" ht="18" customHeight="1" spans="1:6" x14ac:dyDescent="0.25">
      <c r="A79" s="31">
        <v>75</v>
      </c>
      <c r="B79" s="32">
        <f>ROUNDUP(A79/12,0)</f>
      </c>
      <c r="C79" s="33">
        <f>Annahmen!$B$49-IF((Annahmen!$B$51*12-Annahmen!$B$52)&gt;0,Annahmen!$B$49/(Annahmen!$B$51*12-Annahmen!$B$52),Annahmen!$B$49)*IF(OR((Annahmen!$B$51*12-Annahmen!$B$52)&lt;=0,A79-1&lt;=Annahmen!$B$52),0,IF(A79-1-Annahmen!$B$52&gt;(Annahmen!$B$51*12-Annahmen!$B$52),(Annahmen!$B$51*12-Annahmen!$B$52),A79-1-Annahmen!$B$52))</f>
      </c>
      <c r="D79" s="33">
        <f>C79*Annahmen!$B$50/12</f>
      </c>
      <c r="E79" s="33">
        <f>IF(AND(A79&gt;Annahmen!$B$52,A79&lt;=Annahmen!$B$51*12),IF((Annahmen!$B$51*12-Annahmen!$B$52)&gt;0,Annahmen!$B$49/(Annahmen!$B$51*12-Annahmen!$B$52),Annahmen!$B$49),0)</f>
      </c>
      <c r="F79" s="33">
        <f>C79-E79</f>
      </c>
    </row>
    <row r="80" ht="18" customHeight="1" spans="1:6" x14ac:dyDescent="0.25">
      <c r="A80" s="31">
        <v>76</v>
      </c>
      <c r="B80" s="32">
        <f>ROUNDUP(A80/12,0)</f>
      </c>
      <c r="C80" s="33">
        <f>Annahmen!$B$49-IF((Annahmen!$B$51*12-Annahmen!$B$52)&gt;0,Annahmen!$B$49/(Annahmen!$B$51*12-Annahmen!$B$52),Annahmen!$B$49)*IF(OR((Annahmen!$B$51*12-Annahmen!$B$52)&lt;=0,A80-1&lt;=Annahmen!$B$52),0,IF(A80-1-Annahmen!$B$52&gt;(Annahmen!$B$51*12-Annahmen!$B$52),(Annahmen!$B$51*12-Annahmen!$B$52),A80-1-Annahmen!$B$52))</f>
      </c>
      <c r="D80" s="33">
        <f>C80*Annahmen!$B$50/12</f>
      </c>
      <c r="E80" s="33">
        <f>IF(AND(A80&gt;Annahmen!$B$52,A80&lt;=Annahmen!$B$51*12),IF((Annahmen!$B$51*12-Annahmen!$B$52)&gt;0,Annahmen!$B$49/(Annahmen!$B$51*12-Annahmen!$B$52),Annahmen!$B$49),0)</f>
      </c>
      <c r="F80" s="33">
        <f>C80-E80</f>
      </c>
    </row>
    <row r="81" ht="18" customHeight="1" spans="1:6" x14ac:dyDescent="0.25">
      <c r="A81" s="31">
        <v>77</v>
      </c>
      <c r="B81" s="32">
        <f>ROUNDUP(A81/12,0)</f>
      </c>
      <c r="C81" s="33">
        <f>Annahmen!$B$49-IF((Annahmen!$B$51*12-Annahmen!$B$52)&gt;0,Annahmen!$B$49/(Annahmen!$B$51*12-Annahmen!$B$52),Annahmen!$B$49)*IF(OR((Annahmen!$B$51*12-Annahmen!$B$52)&lt;=0,A81-1&lt;=Annahmen!$B$52),0,IF(A81-1-Annahmen!$B$52&gt;(Annahmen!$B$51*12-Annahmen!$B$52),(Annahmen!$B$51*12-Annahmen!$B$52),A81-1-Annahmen!$B$52))</f>
      </c>
      <c r="D81" s="33">
        <f>C81*Annahmen!$B$50/12</f>
      </c>
      <c r="E81" s="33">
        <f>IF(AND(A81&gt;Annahmen!$B$52,A81&lt;=Annahmen!$B$51*12),IF((Annahmen!$B$51*12-Annahmen!$B$52)&gt;0,Annahmen!$B$49/(Annahmen!$B$51*12-Annahmen!$B$52),Annahmen!$B$49),0)</f>
      </c>
      <c r="F81" s="33">
        <f>C81-E81</f>
      </c>
    </row>
    <row r="82" ht="18" customHeight="1" spans="1:6" x14ac:dyDescent="0.25">
      <c r="A82" s="31">
        <v>78</v>
      </c>
      <c r="B82" s="32">
        <f>ROUNDUP(A82/12,0)</f>
      </c>
      <c r="C82" s="33">
        <f>Annahmen!$B$49-IF((Annahmen!$B$51*12-Annahmen!$B$52)&gt;0,Annahmen!$B$49/(Annahmen!$B$51*12-Annahmen!$B$52),Annahmen!$B$49)*IF(OR((Annahmen!$B$51*12-Annahmen!$B$52)&lt;=0,A82-1&lt;=Annahmen!$B$52),0,IF(A82-1-Annahmen!$B$52&gt;(Annahmen!$B$51*12-Annahmen!$B$52),(Annahmen!$B$51*12-Annahmen!$B$52),A82-1-Annahmen!$B$52))</f>
      </c>
      <c r="D82" s="33">
        <f>C82*Annahmen!$B$50/12</f>
      </c>
      <c r="E82" s="33">
        <f>IF(AND(A82&gt;Annahmen!$B$52,A82&lt;=Annahmen!$B$51*12),IF((Annahmen!$B$51*12-Annahmen!$B$52)&gt;0,Annahmen!$B$49/(Annahmen!$B$51*12-Annahmen!$B$52),Annahmen!$B$49),0)</f>
      </c>
      <c r="F82" s="33">
        <f>C82-E82</f>
      </c>
    </row>
    <row r="83" ht="18" customHeight="1" spans="1:6" x14ac:dyDescent="0.25">
      <c r="A83" s="31">
        <v>79</v>
      </c>
      <c r="B83" s="32">
        <f>ROUNDUP(A83/12,0)</f>
      </c>
      <c r="C83" s="33">
        <f>Annahmen!$B$49-IF((Annahmen!$B$51*12-Annahmen!$B$52)&gt;0,Annahmen!$B$49/(Annahmen!$B$51*12-Annahmen!$B$52),Annahmen!$B$49)*IF(OR((Annahmen!$B$51*12-Annahmen!$B$52)&lt;=0,A83-1&lt;=Annahmen!$B$52),0,IF(A83-1-Annahmen!$B$52&gt;(Annahmen!$B$51*12-Annahmen!$B$52),(Annahmen!$B$51*12-Annahmen!$B$52),A83-1-Annahmen!$B$52))</f>
      </c>
      <c r="D83" s="33">
        <f>C83*Annahmen!$B$50/12</f>
      </c>
      <c r="E83" s="33">
        <f>IF(AND(A83&gt;Annahmen!$B$52,A83&lt;=Annahmen!$B$51*12),IF((Annahmen!$B$51*12-Annahmen!$B$52)&gt;0,Annahmen!$B$49/(Annahmen!$B$51*12-Annahmen!$B$52),Annahmen!$B$49),0)</f>
      </c>
      <c r="F83" s="33">
        <f>C83-E83</f>
      </c>
    </row>
    <row r="84" ht="18" customHeight="1" spans="1:6" x14ac:dyDescent="0.25">
      <c r="A84" s="31">
        <v>80</v>
      </c>
      <c r="B84" s="32">
        <f>ROUNDUP(A84/12,0)</f>
      </c>
      <c r="C84" s="33">
        <f>Annahmen!$B$49-IF((Annahmen!$B$51*12-Annahmen!$B$52)&gt;0,Annahmen!$B$49/(Annahmen!$B$51*12-Annahmen!$B$52),Annahmen!$B$49)*IF(OR((Annahmen!$B$51*12-Annahmen!$B$52)&lt;=0,A84-1&lt;=Annahmen!$B$52),0,IF(A84-1-Annahmen!$B$52&gt;(Annahmen!$B$51*12-Annahmen!$B$52),(Annahmen!$B$51*12-Annahmen!$B$52),A84-1-Annahmen!$B$52))</f>
      </c>
      <c r="D84" s="33">
        <f>C84*Annahmen!$B$50/12</f>
      </c>
      <c r="E84" s="33">
        <f>IF(AND(A84&gt;Annahmen!$B$52,A84&lt;=Annahmen!$B$51*12),IF((Annahmen!$B$51*12-Annahmen!$B$52)&gt;0,Annahmen!$B$49/(Annahmen!$B$51*12-Annahmen!$B$52),Annahmen!$B$49),0)</f>
      </c>
      <c r="F84" s="33">
        <f>C84-E84</f>
      </c>
    </row>
    <row r="85" ht="18" customHeight="1" spans="1:6" x14ac:dyDescent="0.25">
      <c r="A85" s="31">
        <v>81</v>
      </c>
      <c r="B85" s="32">
        <f>ROUNDUP(A85/12,0)</f>
      </c>
      <c r="C85" s="33">
        <f>Annahmen!$B$49-IF((Annahmen!$B$51*12-Annahmen!$B$52)&gt;0,Annahmen!$B$49/(Annahmen!$B$51*12-Annahmen!$B$52),Annahmen!$B$49)*IF(OR((Annahmen!$B$51*12-Annahmen!$B$52)&lt;=0,A85-1&lt;=Annahmen!$B$52),0,IF(A85-1-Annahmen!$B$52&gt;(Annahmen!$B$51*12-Annahmen!$B$52),(Annahmen!$B$51*12-Annahmen!$B$52),A85-1-Annahmen!$B$52))</f>
      </c>
      <c r="D85" s="33">
        <f>C85*Annahmen!$B$50/12</f>
      </c>
      <c r="E85" s="33">
        <f>IF(AND(A85&gt;Annahmen!$B$52,A85&lt;=Annahmen!$B$51*12),IF((Annahmen!$B$51*12-Annahmen!$B$52)&gt;0,Annahmen!$B$49/(Annahmen!$B$51*12-Annahmen!$B$52),Annahmen!$B$49),0)</f>
      </c>
      <c r="F85" s="33">
        <f>C85-E85</f>
      </c>
    </row>
    <row r="86" ht="18" customHeight="1" spans="1:6" x14ac:dyDescent="0.25">
      <c r="A86" s="31">
        <v>82</v>
      </c>
      <c r="B86" s="32">
        <f>ROUNDUP(A86/12,0)</f>
      </c>
      <c r="C86" s="33">
        <f>Annahmen!$B$49-IF((Annahmen!$B$51*12-Annahmen!$B$52)&gt;0,Annahmen!$B$49/(Annahmen!$B$51*12-Annahmen!$B$52),Annahmen!$B$49)*IF(OR((Annahmen!$B$51*12-Annahmen!$B$52)&lt;=0,A86-1&lt;=Annahmen!$B$52),0,IF(A86-1-Annahmen!$B$52&gt;(Annahmen!$B$51*12-Annahmen!$B$52),(Annahmen!$B$51*12-Annahmen!$B$52),A86-1-Annahmen!$B$52))</f>
      </c>
      <c r="D86" s="33">
        <f>C86*Annahmen!$B$50/12</f>
      </c>
      <c r="E86" s="33">
        <f>IF(AND(A86&gt;Annahmen!$B$52,A86&lt;=Annahmen!$B$51*12),IF((Annahmen!$B$51*12-Annahmen!$B$52)&gt;0,Annahmen!$B$49/(Annahmen!$B$51*12-Annahmen!$B$52),Annahmen!$B$49),0)</f>
      </c>
      <c r="F86" s="33">
        <f>C86-E86</f>
      </c>
    </row>
    <row r="87" ht="18" customHeight="1" spans="1:6" x14ac:dyDescent="0.25">
      <c r="A87" s="31">
        <v>83</v>
      </c>
      <c r="B87" s="32">
        <f>ROUNDUP(A87/12,0)</f>
      </c>
      <c r="C87" s="33">
        <f>Annahmen!$B$49-IF((Annahmen!$B$51*12-Annahmen!$B$52)&gt;0,Annahmen!$B$49/(Annahmen!$B$51*12-Annahmen!$B$52),Annahmen!$B$49)*IF(OR((Annahmen!$B$51*12-Annahmen!$B$52)&lt;=0,A87-1&lt;=Annahmen!$B$52),0,IF(A87-1-Annahmen!$B$52&gt;(Annahmen!$B$51*12-Annahmen!$B$52),(Annahmen!$B$51*12-Annahmen!$B$52),A87-1-Annahmen!$B$52))</f>
      </c>
      <c r="D87" s="33">
        <f>C87*Annahmen!$B$50/12</f>
      </c>
      <c r="E87" s="33">
        <f>IF(AND(A87&gt;Annahmen!$B$52,A87&lt;=Annahmen!$B$51*12),IF((Annahmen!$B$51*12-Annahmen!$B$52)&gt;0,Annahmen!$B$49/(Annahmen!$B$51*12-Annahmen!$B$52),Annahmen!$B$49),0)</f>
      </c>
      <c r="F87" s="33">
        <f>C87-E87</f>
      </c>
    </row>
    <row r="88" ht="18" customHeight="1" spans="1:6" x14ac:dyDescent="0.25">
      <c r="A88" s="31">
        <v>84</v>
      </c>
      <c r="B88" s="32">
        <f>ROUNDUP(A88/12,0)</f>
      </c>
      <c r="C88" s="33">
        <f>Annahmen!$B$49-IF((Annahmen!$B$51*12-Annahmen!$B$52)&gt;0,Annahmen!$B$49/(Annahmen!$B$51*12-Annahmen!$B$52),Annahmen!$B$49)*IF(OR((Annahmen!$B$51*12-Annahmen!$B$52)&lt;=0,A88-1&lt;=Annahmen!$B$52),0,IF(A88-1-Annahmen!$B$52&gt;(Annahmen!$B$51*12-Annahmen!$B$52),(Annahmen!$B$51*12-Annahmen!$B$52),A88-1-Annahmen!$B$52))</f>
      </c>
      <c r="D88" s="33">
        <f>C88*Annahmen!$B$50/12</f>
      </c>
      <c r="E88" s="33">
        <f>IF(AND(A88&gt;Annahmen!$B$52,A88&lt;=Annahmen!$B$51*12),IF((Annahmen!$B$51*12-Annahmen!$B$52)&gt;0,Annahmen!$B$49/(Annahmen!$B$51*12-Annahmen!$B$52),Annahmen!$B$49),0)</f>
      </c>
      <c r="F88" s="33">
        <f>C88-E88</f>
      </c>
    </row>
    <row r="89" ht="18" customHeight="1" spans="1:6" x14ac:dyDescent="0.25">
      <c r="A89" s="31">
        <v>85</v>
      </c>
      <c r="B89" s="32">
        <f>ROUNDUP(A89/12,0)</f>
      </c>
      <c r="C89" s="33">
        <f>Annahmen!$B$49-IF((Annahmen!$B$51*12-Annahmen!$B$52)&gt;0,Annahmen!$B$49/(Annahmen!$B$51*12-Annahmen!$B$52),Annahmen!$B$49)*IF(OR((Annahmen!$B$51*12-Annahmen!$B$52)&lt;=0,A89-1&lt;=Annahmen!$B$52),0,IF(A89-1-Annahmen!$B$52&gt;(Annahmen!$B$51*12-Annahmen!$B$52),(Annahmen!$B$51*12-Annahmen!$B$52),A89-1-Annahmen!$B$52))</f>
      </c>
      <c r="D89" s="33">
        <f>C89*Annahmen!$B$50/12</f>
      </c>
      <c r="E89" s="33">
        <f>IF(AND(A89&gt;Annahmen!$B$52,A89&lt;=Annahmen!$B$51*12),IF((Annahmen!$B$51*12-Annahmen!$B$52)&gt;0,Annahmen!$B$49/(Annahmen!$B$51*12-Annahmen!$B$52),Annahmen!$B$49),0)</f>
      </c>
      <c r="F89" s="33">
        <f>C89-E89</f>
      </c>
    </row>
    <row r="90" ht="18" customHeight="1" spans="1:6" x14ac:dyDescent="0.25">
      <c r="A90" s="31">
        <v>86</v>
      </c>
      <c r="B90" s="32">
        <f>ROUNDUP(A90/12,0)</f>
      </c>
      <c r="C90" s="33">
        <f>Annahmen!$B$49-IF((Annahmen!$B$51*12-Annahmen!$B$52)&gt;0,Annahmen!$B$49/(Annahmen!$B$51*12-Annahmen!$B$52),Annahmen!$B$49)*IF(OR((Annahmen!$B$51*12-Annahmen!$B$52)&lt;=0,A90-1&lt;=Annahmen!$B$52),0,IF(A90-1-Annahmen!$B$52&gt;(Annahmen!$B$51*12-Annahmen!$B$52),(Annahmen!$B$51*12-Annahmen!$B$52),A90-1-Annahmen!$B$52))</f>
      </c>
      <c r="D90" s="33">
        <f>C90*Annahmen!$B$50/12</f>
      </c>
      <c r="E90" s="33">
        <f>IF(AND(A90&gt;Annahmen!$B$52,A90&lt;=Annahmen!$B$51*12),IF((Annahmen!$B$51*12-Annahmen!$B$52)&gt;0,Annahmen!$B$49/(Annahmen!$B$51*12-Annahmen!$B$52),Annahmen!$B$49),0)</f>
      </c>
      <c r="F90" s="33">
        <f>C90-E90</f>
      </c>
    </row>
    <row r="91" ht="18" customHeight="1" spans="1:6" x14ac:dyDescent="0.25">
      <c r="A91" s="31">
        <v>87</v>
      </c>
      <c r="B91" s="32">
        <f>ROUNDUP(A91/12,0)</f>
      </c>
      <c r="C91" s="33">
        <f>Annahmen!$B$49-IF((Annahmen!$B$51*12-Annahmen!$B$52)&gt;0,Annahmen!$B$49/(Annahmen!$B$51*12-Annahmen!$B$52),Annahmen!$B$49)*IF(OR((Annahmen!$B$51*12-Annahmen!$B$52)&lt;=0,A91-1&lt;=Annahmen!$B$52),0,IF(A91-1-Annahmen!$B$52&gt;(Annahmen!$B$51*12-Annahmen!$B$52),(Annahmen!$B$51*12-Annahmen!$B$52),A91-1-Annahmen!$B$52))</f>
      </c>
      <c r="D91" s="33">
        <f>C91*Annahmen!$B$50/12</f>
      </c>
      <c r="E91" s="33">
        <f>IF(AND(A91&gt;Annahmen!$B$52,A91&lt;=Annahmen!$B$51*12),IF((Annahmen!$B$51*12-Annahmen!$B$52)&gt;0,Annahmen!$B$49/(Annahmen!$B$51*12-Annahmen!$B$52),Annahmen!$B$49),0)</f>
      </c>
      <c r="F91" s="33">
        <f>C91-E91</f>
      </c>
    </row>
    <row r="92" ht="18" customHeight="1" spans="1:6" x14ac:dyDescent="0.25">
      <c r="A92" s="31">
        <v>88</v>
      </c>
      <c r="B92" s="32">
        <f>ROUNDUP(A92/12,0)</f>
      </c>
      <c r="C92" s="33">
        <f>Annahmen!$B$49-IF((Annahmen!$B$51*12-Annahmen!$B$52)&gt;0,Annahmen!$B$49/(Annahmen!$B$51*12-Annahmen!$B$52),Annahmen!$B$49)*IF(OR((Annahmen!$B$51*12-Annahmen!$B$52)&lt;=0,A92-1&lt;=Annahmen!$B$52),0,IF(A92-1-Annahmen!$B$52&gt;(Annahmen!$B$51*12-Annahmen!$B$52),(Annahmen!$B$51*12-Annahmen!$B$52),A92-1-Annahmen!$B$52))</f>
      </c>
      <c r="D92" s="33">
        <f>C92*Annahmen!$B$50/12</f>
      </c>
      <c r="E92" s="33">
        <f>IF(AND(A92&gt;Annahmen!$B$52,A92&lt;=Annahmen!$B$51*12),IF((Annahmen!$B$51*12-Annahmen!$B$52)&gt;0,Annahmen!$B$49/(Annahmen!$B$51*12-Annahmen!$B$52),Annahmen!$B$49),0)</f>
      </c>
      <c r="F92" s="33">
        <f>C92-E92</f>
      </c>
    </row>
    <row r="93" ht="18" customHeight="1" spans="1:6" x14ac:dyDescent="0.25">
      <c r="A93" s="31">
        <v>89</v>
      </c>
      <c r="B93" s="32">
        <f>ROUNDUP(A93/12,0)</f>
      </c>
      <c r="C93" s="33">
        <f>Annahmen!$B$49-IF((Annahmen!$B$51*12-Annahmen!$B$52)&gt;0,Annahmen!$B$49/(Annahmen!$B$51*12-Annahmen!$B$52),Annahmen!$B$49)*IF(OR((Annahmen!$B$51*12-Annahmen!$B$52)&lt;=0,A93-1&lt;=Annahmen!$B$52),0,IF(A93-1-Annahmen!$B$52&gt;(Annahmen!$B$51*12-Annahmen!$B$52),(Annahmen!$B$51*12-Annahmen!$B$52),A93-1-Annahmen!$B$52))</f>
      </c>
      <c r="D93" s="33">
        <f>C93*Annahmen!$B$50/12</f>
      </c>
      <c r="E93" s="33">
        <f>IF(AND(A93&gt;Annahmen!$B$52,A93&lt;=Annahmen!$B$51*12),IF((Annahmen!$B$51*12-Annahmen!$B$52)&gt;0,Annahmen!$B$49/(Annahmen!$B$51*12-Annahmen!$B$52),Annahmen!$B$49),0)</f>
      </c>
      <c r="F93" s="33">
        <f>C93-E93</f>
      </c>
    </row>
    <row r="94" ht="18" customHeight="1" spans="1:6" x14ac:dyDescent="0.25">
      <c r="A94" s="31">
        <v>90</v>
      </c>
      <c r="B94" s="32">
        <f>ROUNDUP(A94/12,0)</f>
      </c>
      <c r="C94" s="33">
        <f>Annahmen!$B$49-IF((Annahmen!$B$51*12-Annahmen!$B$52)&gt;0,Annahmen!$B$49/(Annahmen!$B$51*12-Annahmen!$B$52),Annahmen!$B$49)*IF(OR((Annahmen!$B$51*12-Annahmen!$B$52)&lt;=0,A94-1&lt;=Annahmen!$B$52),0,IF(A94-1-Annahmen!$B$52&gt;(Annahmen!$B$51*12-Annahmen!$B$52),(Annahmen!$B$51*12-Annahmen!$B$52),A94-1-Annahmen!$B$52))</f>
      </c>
      <c r="D94" s="33">
        <f>C94*Annahmen!$B$50/12</f>
      </c>
      <c r="E94" s="33">
        <f>IF(AND(A94&gt;Annahmen!$B$52,A94&lt;=Annahmen!$B$51*12),IF((Annahmen!$B$51*12-Annahmen!$B$52)&gt;0,Annahmen!$B$49/(Annahmen!$B$51*12-Annahmen!$B$52),Annahmen!$B$49),0)</f>
      </c>
      <c r="F94" s="33">
        <f>C94-E94</f>
      </c>
    </row>
    <row r="95" ht="18" customHeight="1" spans="1:6" x14ac:dyDescent="0.25">
      <c r="A95" s="31">
        <v>91</v>
      </c>
      <c r="B95" s="32">
        <f>ROUNDUP(A95/12,0)</f>
      </c>
      <c r="C95" s="33">
        <f>Annahmen!$B$49-IF((Annahmen!$B$51*12-Annahmen!$B$52)&gt;0,Annahmen!$B$49/(Annahmen!$B$51*12-Annahmen!$B$52),Annahmen!$B$49)*IF(OR((Annahmen!$B$51*12-Annahmen!$B$52)&lt;=0,A95-1&lt;=Annahmen!$B$52),0,IF(A95-1-Annahmen!$B$52&gt;(Annahmen!$B$51*12-Annahmen!$B$52),(Annahmen!$B$51*12-Annahmen!$B$52),A95-1-Annahmen!$B$52))</f>
      </c>
      <c r="D95" s="33">
        <f>C95*Annahmen!$B$50/12</f>
      </c>
      <c r="E95" s="33">
        <f>IF(AND(A95&gt;Annahmen!$B$52,A95&lt;=Annahmen!$B$51*12),IF((Annahmen!$B$51*12-Annahmen!$B$52)&gt;0,Annahmen!$B$49/(Annahmen!$B$51*12-Annahmen!$B$52),Annahmen!$B$49),0)</f>
      </c>
      <c r="F95" s="33">
        <f>C95-E95</f>
      </c>
    </row>
    <row r="96" ht="18" customHeight="1" spans="1:6" x14ac:dyDescent="0.25">
      <c r="A96" s="31">
        <v>92</v>
      </c>
      <c r="B96" s="32">
        <f>ROUNDUP(A96/12,0)</f>
      </c>
      <c r="C96" s="33">
        <f>Annahmen!$B$49-IF((Annahmen!$B$51*12-Annahmen!$B$52)&gt;0,Annahmen!$B$49/(Annahmen!$B$51*12-Annahmen!$B$52),Annahmen!$B$49)*IF(OR((Annahmen!$B$51*12-Annahmen!$B$52)&lt;=0,A96-1&lt;=Annahmen!$B$52),0,IF(A96-1-Annahmen!$B$52&gt;(Annahmen!$B$51*12-Annahmen!$B$52),(Annahmen!$B$51*12-Annahmen!$B$52),A96-1-Annahmen!$B$52))</f>
      </c>
      <c r="D96" s="33">
        <f>C96*Annahmen!$B$50/12</f>
      </c>
      <c r="E96" s="33">
        <f>IF(AND(A96&gt;Annahmen!$B$52,A96&lt;=Annahmen!$B$51*12),IF((Annahmen!$B$51*12-Annahmen!$B$52)&gt;0,Annahmen!$B$49/(Annahmen!$B$51*12-Annahmen!$B$52),Annahmen!$B$49),0)</f>
      </c>
      <c r="F96" s="33">
        <f>C96-E96</f>
      </c>
    </row>
    <row r="97" ht="18" customHeight="1" spans="1:6" x14ac:dyDescent="0.25">
      <c r="A97" s="31">
        <v>93</v>
      </c>
      <c r="B97" s="32">
        <f>ROUNDUP(A97/12,0)</f>
      </c>
      <c r="C97" s="33">
        <f>Annahmen!$B$49-IF((Annahmen!$B$51*12-Annahmen!$B$52)&gt;0,Annahmen!$B$49/(Annahmen!$B$51*12-Annahmen!$B$52),Annahmen!$B$49)*IF(OR((Annahmen!$B$51*12-Annahmen!$B$52)&lt;=0,A97-1&lt;=Annahmen!$B$52),0,IF(A97-1-Annahmen!$B$52&gt;(Annahmen!$B$51*12-Annahmen!$B$52),(Annahmen!$B$51*12-Annahmen!$B$52),A97-1-Annahmen!$B$52))</f>
      </c>
      <c r="D97" s="33">
        <f>C97*Annahmen!$B$50/12</f>
      </c>
      <c r="E97" s="33">
        <f>IF(AND(A97&gt;Annahmen!$B$52,A97&lt;=Annahmen!$B$51*12),IF((Annahmen!$B$51*12-Annahmen!$B$52)&gt;0,Annahmen!$B$49/(Annahmen!$B$51*12-Annahmen!$B$52),Annahmen!$B$49),0)</f>
      </c>
      <c r="F97" s="33">
        <f>C97-E97</f>
      </c>
    </row>
    <row r="98" ht="18" customHeight="1" spans="1:6" x14ac:dyDescent="0.25">
      <c r="A98" s="31">
        <v>94</v>
      </c>
      <c r="B98" s="32">
        <f>ROUNDUP(A98/12,0)</f>
      </c>
      <c r="C98" s="33">
        <f>Annahmen!$B$49-IF((Annahmen!$B$51*12-Annahmen!$B$52)&gt;0,Annahmen!$B$49/(Annahmen!$B$51*12-Annahmen!$B$52),Annahmen!$B$49)*IF(OR((Annahmen!$B$51*12-Annahmen!$B$52)&lt;=0,A98-1&lt;=Annahmen!$B$52),0,IF(A98-1-Annahmen!$B$52&gt;(Annahmen!$B$51*12-Annahmen!$B$52),(Annahmen!$B$51*12-Annahmen!$B$52),A98-1-Annahmen!$B$52))</f>
      </c>
      <c r="D98" s="33">
        <f>C98*Annahmen!$B$50/12</f>
      </c>
      <c r="E98" s="33">
        <f>IF(AND(A98&gt;Annahmen!$B$52,A98&lt;=Annahmen!$B$51*12),IF((Annahmen!$B$51*12-Annahmen!$B$52)&gt;0,Annahmen!$B$49/(Annahmen!$B$51*12-Annahmen!$B$52),Annahmen!$B$49),0)</f>
      </c>
      <c r="F98" s="33">
        <f>C98-E98</f>
      </c>
    </row>
    <row r="99" ht="18" customHeight="1" spans="1:6" x14ac:dyDescent="0.25">
      <c r="A99" s="31">
        <v>95</v>
      </c>
      <c r="B99" s="32">
        <f>ROUNDUP(A99/12,0)</f>
      </c>
      <c r="C99" s="33">
        <f>Annahmen!$B$49-IF((Annahmen!$B$51*12-Annahmen!$B$52)&gt;0,Annahmen!$B$49/(Annahmen!$B$51*12-Annahmen!$B$52),Annahmen!$B$49)*IF(OR((Annahmen!$B$51*12-Annahmen!$B$52)&lt;=0,A99-1&lt;=Annahmen!$B$52),0,IF(A99-1-Annahmen!$B$52&gt;(Annahmen!$B$51*12-Annahmen!$B$52),(Annahmen!$B$51*12-Annahmen!$B$52),A99-1-Annahmen!$B$52))</f>
      </c>
      <c r="D99" s="33">
        <f>C99*Annahmen!$B$50/12</f>
      </c>
      <c r="E99" s="33">
        <f>IF(AND(A99&gt;Annahmen!$B$52,A99&lt;=Annahmen!$B$51*12),IF((Annahmen!$B$51*12-Annahmen!$B$52)&gt;0,Annahmen!$B$49/(Annahmen!$B$51*12-Annahmen!$B$52),Annahmen!$B$49),0)</f>
      </c>
      <c r="F99" s="33">
        <f>C99-E99</f>
      </c>
    </row>
    <row r="100" ht="18" customHeight="1" spans="1:6" x14ac:dyDescent="0.25">
      <c r="A100" s="31">
        <v>96</v>
      </c>
      <c r="B100" s="32">
        <f>ROUNDUP(A100/12,0)</f>
      </c>
      <c r="C100" s="33">
        <f>Annahmen!$B$49-IF((Annahmen!$B$51*12-Annahmen!$B$52)&gt;0,Annahmen!$B$49/(Annahmen!$B$51*12-Annahmen!$B$52),Annahmen!$B$49)*IF(OR((Annahmen!$B$51*12-Annahmen!$B$52)&lt;=0,A100-1&lt;=Annahmen!$B$52),0,IF(A100-1-Annahmen!$B$52&gt;(Annahmen!$B$51*12-Annahmen!$B$52),(Annahmen!$B$51*12-Annahmen!$B$52),A100-1-Annahmen!$B$52))</f>
      </c>
      <c r="D100" s="33">
        <f>C100*Annahmen!$B$50/12</f>
      </c>
      <c r="E100" s="33">
        <f>IF(AND(A100&gt;Annahmen!$B$52,A100&lt;=Annahmen!$B$51*12),IF((Annahmen!$B$51*12-Annahmen!$B$52)&gt;0,Annahmen!$B$49/(Annahmen!$B$51*12-Annahmen!$B$52),Annahmen!$B$49),0)</f>
      </c>
      <c r="F100" s="33">
        <f>C100-E100</f>
      </c>
    </row>
    <row r="101" ht="18" customHeight="1" spans="1:6" x14ac:dyDescent="0.25">
      <c r="A101" s="31">
        <v>97</v>
      </c>
      <c r="B101" s="32">
        <f>ROUNDUP(A101/12,0)</f>
      </c>
      <c r="C101" s="33">
        <f>Annahmen!$B$49-IF((Annahmen!$B$51*12-Annahmen!$B$52)&gt;0,Annahmen!$B$49/(Annahmen!$B$51*12-Annahmen!$B$52),Annahmen!$B$49)*IF(OR((Annahmen!$B$51*12-Annahmen!$B$52)&lt;=0,A101-1&lt;=Annahmen!$B$52),0,IF(A101-1-Annahmen!$B$52&gt;(Annahmen!$B$51*12-Annahmen!$B$52),(Annahmen!$B$51*12-Annahmen!$B$52),A101-1-Annahmen!$B$52))</f>
      </c>
      <c r="D101" s="33">
        <f>C101*Annahmen!$B$50/12</f>
      </c>
      <c r="E101" s="33">
        <f>IF(AND(A101&gt;Annahmen!$B$52,A101&lt;=Annahmen!$B$51*12),IF((Annahmen!$B$51*12-Annahmen!$B$52)&gt;0,Annahmen!$B$49/(Annahmen!$B$51*12-Annahmen!$B$52),Annahmen!$B$49),0)</f>
      </c>
      <c r="F101" s="33">
        <f>C101-E101</f>
      </c>
    </row>
    <row r="102" ht="18" customHeight="1" spans="1:6" x14ac:dyDescent="0.25">
      <c r="A102" s="31">
        <v>98</v>
      </c>
      <c r="B102" s="32">
        <f>ROUNDUP(A102/12,0)</f>
      </c>
      <c r="C102" s="33">
        <f>Annahmen!$B$49-IF((Annahmen!$B$51*12-Annahmen!$B$52)&gt;0,Annahmen!$B$49/(Annahmen!$B$51*12-Annahmen!$B$52),Annahmen!$B$49)*IF(OR((Annahmen!$B$51*12-Annahmen!$B$52)&lt;=0,A102-1&lt;=Annahmen!$B$52),0,IF(A102-1-Annahmen!$B$52&gt;(Annahmen!$B$51*12-Annahmen!$B$52),(Annahmen!$B$51*12-Annahmen!$B$52),A102-1-Annahmen!$B$52))</f>
      </c>
      <c r="D102" s="33">
        <f>C102*Annahmen!$B$50/12</f>
      </c>
      <c r="E102" s="33">
        <f>IF(AND(A102&gt;Annahmen!$B$52,A102&lt;=Annahmen!$B$51*12),IF((Annahmen!$B$51*12-Annahmen!$B$52)&gt;0,Annahmen!$B$49/(Annahmen!$B$51*12-Annahmen!$B$52),Annahmen!$B$49),0)</f>
      </c>
      <c r="F102" s="33">
        <f>C102-E102</f>
      </c>
    </row>
    <row r="103" ht="18" customHeight="1" spans="1:6" x14ac:dyDescent="0.25">
      <c r="A103" s="31">
        <v>99</v>
      </c>
      <c r="B103" s="32">
        <f>ROUNDUP(A103/12,0)</f>
      </c>
      <c r="C103" s="33">
        <f>Annahmen!$B$49-IF((Annahmen!$B$51*12-Annahmen!$B$52)&gt;0,Annahmen!$B$49/(Annahmen!$B$51*12-Annahmen!$B$52),Annahmen!$B$49)*IF(OR((Annahmen!$B$51*12-Annahmen!$B$52)&lt;=0,A103-1&lt;=Annahmen!$B$52),0,IF(A103-1-Annahmen!$B$52&gt;(Annahmen!$B$51*12-Annahmen!$B$52),(Annahmen!$B$51*12-Annahmen!$B$52),A103-1-Annahmen!$B$52))</f>
      </c>
      <c r="D103" s="33">
        <f>C103*Annahmen!$B$50/12</f>
      </c>
      <c r="E103" s="33">
        <f>IF(AND(A103&gt;Annahmen!$B$52,A103&lt;=Annahmen!$B$51*12),IF((Annahmen!$B$51*12-Annahmen!$B$52)&gt;0,Annahmen!$B$49/(Annahmen!$B$51*12-Annahmen!$B$52),Annahmen!$B$49),0)</f>
      </c>
      <c r="F103" s="33">
        <f>C103-E103</f>
      </c>
    </row>
    <row r="104" ht="18" customHeight="1" spans="1:6" x14ac:dyDescent="0.25">
      <c r="A104" s="31">
        <v>100</v>
      </c>
      <c r="B104" s="32">
        <f>ROUNDUP(A104/12,0)</f>
      </c>
      <c r="C104" s="33">
        <f>Annahmen!$B$49-IF((Annahmen!$B$51*12-Annahmen!$B$52)&gt;0,Annahmen!$B$49/(Annahmen!$B$51*12-Annahmen!$B$52),Annahmen!$B$49)*IF(OR((Annahmen!$B$51*12-Annahmen!$B$52)&lt;=0,A104-1&lt;=Annahmen!$B$52),0,IF(A104-1-Annahmen!$B$52&gt;(Annahmen!$B$51*12-Annahmen!$B$52),(Annahmen!$B$51*12-Annahmen!$B$52),A104-1-Annahmen!$B$52))</f>
      </c>
      <c r="D104" s="33">
        <f>C104*Annahmen!$B$50/12</f>
      </c>
      <c r="E104" s="33">
        <f>IF(AND(A104&gt;Annahmen!$B$52,A104&lt;=Annahmen!$B$51*12),IF((Annahmen!$B$51*12-Annahmen!$B$52)&gt;0,Annahmen!$B$49/(Annahmen!$B$51*12-Annahmen!$B$52),Annahmen!$B$49),0)</f>
      </c>
      <c r="F104" s="33">
        <f>C104-E104</f>
      </c>
    </row>
    <row r="105" ht="18" customHeight="1" spans="1:6" x14ac:dyDescent="0.25">
      <c r="A105" s="31">
        <v>101</v>
      </c>
      <c r="B105" s="32">
        <f>ROUNDUP(A105/12,0)</f>
      </c>
      <c r="C105" s="33">
        <f>Annahmen!$B$49-IF((Annahmen!$B$51*12-Annahmen!$B$52)&gt;0,Annahmen!$B$49/(Annahmen!$B$51*12-Annahmen!$B$52),Annahmen!$B$49)*IF(OR((Annahmen!$B$51*12-Annahmen!$B$52)&lt;=0,A105-1&lt;=Annahmen!$B$52),0,IF(A105-1-Annahmen!$B$52&gt;(Annahmen!$B$51*12-Annahmen!$B$52),(Annahmen!$B$51*12-Annahmen!$B$52),A105-1-Annahmen!$B$52))</f>
      </c>
      <c r="D105" s="33">
        <f>C105*Annahmen!$B$50/12</f>
      </c>
      <c r="E105" s="33">
        <f>IF(AND(A105&gt;Annahmen!$B$52,A105&lt;=Annahmen!$B$51*12),IF((Annahmen!$B$51*12-Annahmen!$B$52)&gt;0,Annahmen!$B$49/(Annahmen!$B$51*12-Annahmen!$B$52),Annahmen!$B$49),0)</f>
      </c>
      <c r="F105" s="33">
        <f>C105-E105</f>
      </c>
    </row>
    <row r="106" ht="18" customHeight="1" spans="1:6" x14ac:dyDescent="0.25">
      <c r="A106" s="31">
        <v>102</v>
      </c>
      <c r="B106" s="32">
        <f>ROUNDUP(A106/12,0)</f>
      </c>
      <c r="C106" s="33">
        <f>Annahmen!$B$49-IF((Annahmen!$B$51*12-Annahmen!$B$52)&gt;0,Annahmen!$B$49/(Annahmen!$B$51*12-Annahmen!$B$52),Annahmen!$B$49)*IF(OR((Annahmen!$B$51*12-Annahmen!$B$52)&lt;=0,A106-1&lt;=Annahmen!$B$52),0,IF(A106-1-Annahmen!$B$52&gt;(Annahmen!$B$51*12-Annahmen!$B$52),(Annahmen!$B$51*12-Annahmen!$B$52),A106-1-Annahmen!$B$52))</f>
      </c>
      <c r="D106" s="33">
        <f>C106*Annahmen!$B$50/12</f>
      </c>
      <c r="E106" s="33">
        <f>IF(AND(A106&gt;Annahmen!$B$52,A106&lt;=Annahmen!$B$51*12),IF((Annahmen!$B$51*12-Annahmen!$B$52)&gt;0,Annahmen!$B$49/(Annahmen!$B$51*12-Annahmen!$B$52),Annahmen!$B$49),0)</f>
      </c>
      <c r="F106" s="33">
        <f>C106-E106</f>
      </c>
    </row>
    <row r="107" ht="18" customHeight="1" spans="1:6" x14ac:dyDescent="0.25">
      <c r="A107" s="31">
        <v>103</v>
      </c>
      <c r="B107" s="32">
        <f>ROUNDUP(A107/12,0)</f>
      </c>
      <c r="C107" s="33">
        <f>Annahmen!$B$49-IF((Annahmen!$B$51*12-Annahmen!$B$52)&gt;0,Annahmen!$B$49/(Annahmen!$B$51*12-Annahmen!$B$52),Annahmen!$B$49)*IF(OR((Annahmen!$B$51*12-Annahmen!$B$52)&lt;=0,A107-1&lt;=Annahmen!$B$52),0,IF(A107-1-Annahmen!$B$52&gt;(Annahmen!$B$51*12-Annahmen!$B$52),(Annahmen!$B$51*12-Annahmen!$B$52),A107-1-Annahmen!$B$52))</f>
      </c>
      <c r="D107" s="33">
        <f>C107*Annahmen!$B$50/12</f>
      </c>
      <c r="E107" s="33">
        <f>IF(AND(A107&gt;Annahmen!$B$52,A107&lt;=Annahmen!$B$51*12),IF((Annahmen!$B$51*12-Annahmen!$B$52)&gt;0,Annahmen!$B$49/(Annahmen!$B$51*12-Annahmen!$B$52),Annahmen!$B$49),0)</f>
      </c>
      <c r="F107" s="33">
        <f>C107-E107</f>
      </c>
    </row>
    <row r="108" ht="18" customHeight="1" spans="1:6" x14ac:dyDescent="0.25">
      <c r="A108" s="31">
        <v>104</v>
      </c>
      <c r="B108" s="32">
        <f>ROUNDUP(A108/12,0)</f>
      </c>
      <c r="C108" s="33">
        <f>Annahmen!$B$49-IF((Annahmen!$B$51*12-Annahmen!$B$52)&gt;0,Annahmen!$B$49/(Annahmen!$B$51*12-Annahmen!$B$52),Annahmen!$B$49)*IF(OR((Annahmen!$B$51*12-Annahmen!$B$52)&lt;=0,A108-1&lt;=Annahmen!$B$52),0,IF(A108-1-Annahmen!$B$52&gt;(Annahmen!$B$51*12-Annahmen!$B$52),(Annahmen!$B$51*12-Annahmen!$B$52),A108-1-Annahmen!$B$52))</f>
      </c>
      <c r="D108" s="33">
        <f>C108*Annahmen!$B$50/12</f>
      </c>
      <c r="E108" s="33">
        <f>IF(AND(A108&gt;Annahmen!$B$52,A108&lt;=Annahmen!$B$51*12),IF((Annahmen!$B$51*12-Annahmen!$B$52)&gt;0,Annahmen!$B$49/(Annahmen!$B$51*12-Annahmen!$B$52),Annahmen!$B$49),0)</f>
      </c>
      <c r="F108" s="33">
        <f>C108-E108</f>
      </c>
    </row>
    <row r="109" ht="18" customHeight="1" spans="1:6" x14ac:dyDescent="0.25">
      <c r="A109" s="31">
        <v>105</v>
      </c>
      <c r="B109" s="32">
        <f>ROUNDUP(A109/12,0)</f>
      </c>
      <c r="C109" s="33">
        <f>Annahmen!$B$49-IF((Annahmen!$B$51*12-Annahmen!$B$52)&gt;0,Annahmen!$B$49/(Annahmen!$B$51*12-Annahmen!$B$52),Annahmen!$B$49)*IF(OR((Annahmen!$B$51*12-Annahmen!$B$52)&lt;=0,A109-1&lt;=Annahmen!$B$52),0,IF(A109-1-Annahmen!$B$52&gt;(Annahmen!$B$51*12-Annahmen!$B$52),(Annahmen!$B$51*12-Annahmen!$B$52),A109-1-Annahmen!$B$52))</f>
      </c>
      <c r="D109" s="33">
        <f>C109*Annahmen!$B$50/12</f>
      </c>
      <c r="E109" s="33">
        <f>IF(AND(A109&gt;Annahmen!$B$52,A109&lt;=Annahmen!$B$51*12),IF((Annahmen!$B$51*12-Annahmen!$B$52)&gt;0,Annahmen!$B$49/(Annahmen!$B$51*12-Annahmen!$B$52),Annahmen!$B$49),0)</f>
      </c>
      <c r="F109" s="33">
        <f>C109-E109</f>
      </c>
    </row>
    <row r="110" ht="18" customHeight="1" spans="1:6" x14ac:dyDescent="0.25">
      <c r="A110" s="31">
        <v>106</v>
      </c>
      <c r="B110" s="32">
        <f>ROUNDUP(A110/12,0)</f>
      </c>
      <c r="C110" s="33">
        <f>Annahmen!$B$49-IF((Annahmen!$B$51*12-Annahmen!$B$52)&gt;0,Annahmen!$B$49/(Annahmen!$B$51*12-Annahmen!$B$52),Annahmen!$B$49)*IF(OR((Annahmen!$B$51*12-Annahmen!$B$52)&lt;=0,A110-1&lt;=Annahmen!$B$52),0,IF(A110-1-Annahmen!$B$52&gt;(Annahmen!$B$51*12-Annahmen!$B$52),(Annahmen!$B$51*12-Annahmen!$B$52),A110-1-Annahmen!$B$52))</f>
      </c>
      <c r="D110" s="33">
        <f>C110*Annahmen!$B$50/12</f>
      </c>
      <c r="E110" s="33">
        <f>IF(AND(A110&gt;Annahmen!$B$52,A110&lt;=Annahmen!$B$51*12),IF((Annahmen!$B$51*12-Annahmen!$B$52)&gt;0,Annahmen!$B$49/(Annahmen!$B$51*12-Annahmen!$B$52),Annahmen!$B$49),0)</f>
      </c>
      <c r="F110" s="33">
        <f>C110-E110</f>
      </c>
    </row>
    <row r="111" ht="18" customHeight="1" spans="1:6" x14ac:dyDescent="0.25">
      <c r="A111" s="31">
        <v>107</v>
      </c>
      <c r="B111" s="32">
        <f>ROUNDUP(A111/12,0)</f>
      </c>
      <c r="C111" s="33">
        <f>Annahmen!$B$49-IF((Annahmen!$B$51*12-Annahmen!$B$52)&gt;0,Annahmen!$B$49/(Annahmen!$B$51*12-Annahmen!$B$52),Annahmen!$B$49)*IF(OR((Annahmen!$B$51*12-Annahmen!$B$52)&lt;=0,A111-1&lt;=Annahmen!$B$52),0,IF(A111-1-Annahmen!$B$52&gt;(Annahmen!$B$51*12-Annahmen!$B$52),(Annahmen!$B$51*12-Annahmen!$B$52),A111-1-Annahmen!$B$52))</f>
      </c>
      <c r="D111" s="33">
        <f>C111*Annahmen!$B$50/12</f>
      </c>
      <c r="E111" s="33">
        <f>IF(AND(A111&gt;Annahmen!$B$52,A111&lt;=Annahmen!$B$51*12),IF((Annahmen!$B$51*12-Annahmen!$B$52)&gt;0,Annahmen!$B$49/(Annahmen!$B$51*12-Annahmen!$B$52),Annahmen!$B$49),0)</f>
      </c>
      <c r="F111" s="33">
        <f>C111-E111</f>
      </c>
    </row>
    <row r="112" ht="18" customHeight="1" spans="1:6" x14ac:dyDescent="0.25">
      <c r="A112" s="31">
        <v>108</v>
      </c>
      <c r="B112" s="32">
        <f>ROUNDUP(A112/12,0)</f>
      </c>
      <c r="C112" s="33">
        <f>Annahmen!$B$49-IF((Annahmen!$B$51*12-Annahmen!$B$52)&gt;0,Annahmen!$B$49/(Annahmen!$B$51*12-Annahmen!$B$52),Annahmen!$B$49)*IF(OR((Annahmen!$B$51*12-Annahmen!$B$52)&lt;=0,A112-1&lt;=Annahmen!$B$52),0,IF(A112-1-Annahmen!$B$52&gt;(Annahmen!$B$51*12-Annahmen!$B$52),(Annahmen!$B$51*12-Annahmen!$B$52),A112-1-Annahmen!$B$52))</f>
      </c>
      <c r="D112" s="33">
        <f>C112*Annahmen!$B$50/12</f>
      </c>
      <c r="E112" s="33">
        <f>IF(AND(A112&gt;Annahmen!$B$52,A112&lt;=Annahmen!$B$51*12),IF((Annahmen!$B$51*12-Annahmen!$B$52)&gt;0,Annahmen!$B$49/(Annahmen!$B$51*12-Annahmen!$B$52),Annahmen!$B$49),0)</f>
      </c>
      <c r="F112" s="33">
        <f>C112-E112</f>
      </c>
    </row>
    <row r="113" ht="18" customHeight="1" spans="1:6" x14ac:dyDescent="0.25">
      <c r="A113" s="31">
        <v>109</v>
      </c>
      <c r="B113" s="32">
        <f>ROUNDUP(A113/12,0)</f>
      </c>
      <c r="C113" s="33">
        <f>Annahmen!$B$49-IF((Annahmen!$B$51*12-Annahmen!$B$52)&gt;0,Annahmen!$B$49/(Annahmen!$B$51*12-Annahmen!$B$52),Annahmen!$B$49)*IF(OR((Annahmen!$B$51*12-Annahmen!$B$52)&lt;=0,A113-1&lt;=Annahmen!$B$52),0,IF(A113-1-Annahmen!$B$52&gt;(Annahmen!$B$51*12-Annahmen!$B$52),(Annahmen!$B$51*12-Annahmen!$B$52),A113-1-Annahmen!$B$52))</f>
      </c>
      <c r="D113" s="33">
        <f>C113*Annahmen!$B$50/12</f>
      </c>
      <c r="E113" s="33">
        <f>IF(AND(A113&gt;Annahmen!$B$52,A113&lt;=Annahmen!$B$51*12),IF((Annahmen!$B$51*12-Annahmen!$B$52)&gt;0,Annahmen!$B$49/(Annahmen!$B$51*12-Annahmen!$B$52),Annahmen!$B$49),0)</f>
      </c>
      <c r="F113" s="33">
        <f>C113-E113</f>
      </c>
    </row>
    <row r="114" ht="18" customHeight="1" spans="1:6" x14ac:dyDescent="0.25">
      <c r="A114" s="31">
        <v>110</v>
      </c>
      <c r="B114" s="32">
        <f>ROUNDUP(A114/12,0)</f>
      </c>
      <c r="C114" s="33">
        <f>Annahmen!$B$49-IF((Annahmen!$B$51*12-Annahmen!$B$52)&gt;0,Annahmen!$B$49/(Annahmen!$B$51*12-Annahmen!$B$52),Annahmen!$B$49)*IF(OR((Annahmen!$B$51*12-Annahmen!$B$52)&lt;=0,A114-1&lt;=Annahmen!$B$52),0,IF(A114-1-Annahmen!$B$52&gt;(Annahmen!$B$51*12-Annahmen!$B$52),(Annahmen!$B$51*12-Annahmen!$B$52),A114-1-Annahmen!$B$52))</f>
      </c>
      <c r="D114" s="33">
        <f>C114*Annahmen!$B$50/12</f>
      </c>
      <c r="E114" s="33">
        <f>IF(AND(A114&gt;Annahmen!$B$52,A114&lt;=Annahmen!$B$51*12),IF((Annahmen!$B$51*12-Annahmen!$B$52)&gt;0,Annahmen!$B$49/(Annahmen!$B$51*12-Annahmen!$B$52),Annahmen!$B$49),0)</f>
      </c>
      <c r="F114" s="33">
        <f>C114-E114</f>
      </c>
    </row>
    <row r="115" ht="18" customHeight="1" spans="1:6" x14ac:dyDescent="0.25">
      <c r="A115" s="31">
        <v>111</v>
      </c>
      <c r="B115" s="32">
        <f>ROUNDUP(A115/12,0)</f>
      </c>
      <c r="C115" s="33">
        <f>Annahmen!$B$49-IF((Annahmen!$B$51*12-Annahmen!$B$52)&gt;0,Annahmen!$B$49/(Annahmen!$B$51*12-Annahmen!$B$52),Annahmen!$B$49)*IF(OR((Annahmen!$B$51*12-Annahmen!$B$52)&lt;=0,A115-1&lt;=Annahmen!$B$52),0,IF(A115-1-Annahmen!$B$52&gt;(Annahmen!$B$51*12-Annahmen!$B$52),(Annahmen!$B$51*12-Annahmen!$B$52),A115-1-Annahmen!$B$52))</f>
      </c>
      <c r="D115" s="33">
        <f>C115*Annahmen!$B$50/12</f>
      </c>
      <c r="E115" s="33">
        <f>IF(AND(A115&gt;Annahmen!$B$52,A115&lt;=Annahmen!$B$51*12),IF((Annahmen!$B$51*12-Annahmen!$B$52)&gt;0,Annahmen!$B$49/(Annahmen!$B$51*12-Annahmen!$B$52),Annahmen!$B$49),0)</f>
      </c>
      <c r="F115" s="33">
        <f>C115-E115</f>
      </c>
    </row>
    <row r="116" ht="18" customHeight="1" spans="1:6" x14ac:dyDescent="0.25">
      <c r="A116" s="31">
        <v>112</v>
      </c>
      <c r="B116" s="32">
        <f>ROUNDUP(A116/12,0)</f>
      </c>
      <c r="C116" s="33">
        <f>Annahmen!$B$49-IF((Annahmen!$B$51*12-Annahmen!$B$52)&gt;0,Annahmen!$B$49/(Annahmen!$B$51*12-Annahmen!$B$52),Annahmen!$B$49)*IF(OR((Annahmen!$B$51*12-Annahmen!$B$52)&lt;=0,A116-1&lt;=Annahmen!$B$52),0,IF(A116-1-Annahmen!$B$52&gt;(Annahmen!$B$51*12-Annahmen!$B$52),(Annahmen!$B$51*12-Annahmen!$B$52),A116-1-Annahmen!$B$52))</f>
      </c>
      <c r="D116" s="33">
        <f>C116*Annahmen!$B$50/12</f>
      </c>
      <c r="E116" s="33">
        <f>IF(AND(A116&gt;Annahmen!$B$52,A116&lt;=Annahmen!$B$51*12),IF((Annahmen!$B$51*12-Annahmen!$B$52)&gt;0,Annahmen!$B$49/(Annahmen!$B$51*12-Annahmen!$B$52),Annahmen!$B$49),0)</f>
      </c>
      <c r="F116" s="33">
        <f>C116-E116</f>
      </c>
    </row>
    <row r="117" ht="18" customHeight="1" spans="1:6" x14ac:dyDescent="0.25">
      <c r="A117" s="31">
        <v>113</v>
      </c>
      <c r="B117" s="32">
        <f>ROUNDUP(A117/12,0)</f>
      </c>
      <c r="C117" s="33">
        <f>Annahmen!$B$49-IF((Annahmen!$B$51*12-Annahmen!$B$52)&gt;0,Annahmen!$B$49/(Annahmen!$B$51*12-Annahmen!$B$52),Annahmen!$B$49)*IF(OR((Annahmen!$B$51*12-Annahmen!$B$52)&lt;=0,A117-1&lt;=Annahmen!$B$52),0,IF(A117-1-Annahmen!$B$52&gt;(Annahmen!$B$51*12-Annahmen!$B$52),(Annahmen!$B$51*12-Annahmen!$B$52),A117-1-Annahmen!$B$52))</f>
      </c>
      <c r="D117" s="33">
        <f>C117*Annahmen!$B$50/12</f>
      </c>
      <c r="E117" s="33">
        <f>IF(AND(A117&gt;Annahmen!$B$52,A117&lt;=Annahmen!$B$51*12),IF((Annahmen!$B$51*12-Annahmen!$B$52)&gt;0,Annahmen!$B$49/(Annahmen!$B$51*12-Annahmen!$B$52),Annahmen!$B$49),0)</f>
      </c>
      <c r="F117" s="33">
        <f>C117-E117</f>
      </c>
    </row>
    <row r="118" ht="18" customHeight="1" spans="1:6" x14ac:dyDescent="0.25">
      <c r="A118" s="31">
        <v>114</v>
      </c>
      <c r="B118" s="32">
        <f>ROUNDUP(A118/12,0)</f>
      </c>
      <c r="C118" s="33">
        <f>Annahmen!$B$49-IF((Annahmen!$B$51*12-Annahmen!$B$52)&gt;0,Annahmen!$B$49/(Annahmen!$B$51*12-Annahmen!$B$52),Annahmen!$B$49)*IF(OR((Annahmen!$B$51*12-Annahmen!$B$52)&lt;=0,A118-1&lt;=Annahmen!$B$52),0,IF(A118-1-Annahmen!$B$52&gt;(Annahmen!$B$51*12-Annahmen!$B$52),(Annahmen!$B$51*12-Annahmen!$B$52),A118-1-Annahmen!$B$52))</f>
      </c>
      <c r="D118" s="33">
        <f>C118*Annahmen!$B$50/12</f>
      </c>
      <c r="E118" s="33">
        <f>IF(AND(A118&gt;Annahmen!$B$52,A118&lt;=Annahmen!$B$51*12),IF((Annahmen!$B$51*12-Annahmen!$B$52)&gt;0,Annahmen!$B$49/(Annahmen!$B$51*12-Annahmen!$B$52),Annahmen!$B$49),0)</f>
      </c>
      <c r="F118" s="33">
        <f>C118-E118</f>
      </c>
    </row>
    <row r="119" ht="18" customHeight="1" spans="1:6" x14ac:dyDescent="0.25">
      <c r="A119" s="31">
        <v>115</v>
      </c>
      <c r="B119" s="32">
        <f>ROUNDUP(A119/12,0)</f>
      </c>
      <c r="C119" s="33">
        <f>Annahmen!$B$49-IF((Annahmen!$B$51*12-Annahmen!$B$52)&gt;0,Annahmen!$B$49/(Annahmen!$B$51*12-Annahmen!$B$52),Annahmen!$B$49)*IF(OR((Annahmen!$B$51*12-Annahmen!$B$52)&lt;=0,A119-1&lt;=Annahmen!$B$52),0,IF(A119-1-Annahmen!$B$52&gt;(Annahmen!$B$51*12-Annahmen!$B$52),(Annahmen!$B$51*12-Annahmen!$B$52),A119-1-Annahmen!$B$52))</f>
      </c>
      <c r="D119" s="33">
        <f>C119*Annahmen!$B$50/12</f>
      </c>
      <c r="E119" s="33">
        <f>IF(AND(A119&gt;Annahmen!$B$52,A119&lt;=Annahmen!$B$51*12),IF((Annahmen!$B$51*12-Annahmen!$B$52)&gt;0,Annahmen!$B$49/(Annahmen!$B$51*12-Annahmen!$B$52),Annahmen!$B$49),0)</f>
      </c>
      <c r="F119" s="33">
        <f>C119-E119</f>
      </c>
    </row>
    <row r="120" ht="18" customHeight="1" spans="1:6" x14ac:dyDescent="0.25">
      <c r="A120" s="31">
        <v>116</v>
      </c>
      <c r="B120" s="32">
        <f>ROUNDUP(A120/12,0)</f>
      </c>
      <c r="C120" s="33">
        <f>Annahmen!$B$49-IF((Annahmen!$B$51*12-Annahmen!$B$52)&gt;0,Annahmen!$B$49/(Annahmen!$B$51*12-Annahmen!$B$52),Annahmen!$B$49)*IF(OR((Annahmen!$B$51*12-Annahmen!$B$52)&lt;=0,A120-1&lt;=Annahmen!$B$52),0,IF(A120-1-Annahmen!$B$52&gt;(Annahmen!$B$51*12-Annahmen!$B$52),(Annahmen!$B$51*12-Annahmen!$B$52),A120-1-Annahmen!$B$52))</f>
      </c>
      <c r="D120" s="33">
        <f>C120*Annahmen!$B$50/12</f>
      </c>
      <c r="E120" s="33">
        <f>IF(AND(A120&gt;Annahmen!$B$52,A120&lt;=Annahmen!$B$51*12),IF((Annahmen!$B$51*12-Annahmen!$B$52)&gt;0,Annahmen!$B$49/(Annahmen!$B$51*12-Annahmen!$B$52),Annahmen!$B$49),0)</f>
      </c>
      <c r="F120" s="33">
        <f>C120-E120</f>
      </c>
    </row>
    <row r="121" ht="18" customHeight="1" spans="1:6" x14ac:dyDescent="0.25">
      <c r="A121" s="31">
        <v>117</v>
      </c>
      <c r="B121" s="32">
        <f>ROUNDUP(A121/12,0)</f>
      </c>
      <c r="C121" s="33">
        <f>Annahmen!$B$49-IF((Annahmen!$B$51*12-Annahmen!$B$52)&gt;0,Annahmen!$B$49/(Annahmen!$B$51*12-Annahmen!$B$52),Annahmen!$B$49)*IF(OR((Annahmen!$B$51*12-Annahmen!$B$52)&lt;=0,A121-1&lt;=Annahmen!$B$52),0,IF(A121-1-Annahmen!$B$52&gt;(Annahmen!$B$51*12-Annahmen!$B$52),(Annahmen!$B$51*12-Annahmen!$B$52),A121-1-Annahmen!$B$52))</f>
      </c>
      <c r="D121" s="33">
        <f>C121*Annahmen!$B$50/12</f>
      </c>
      <c r="E121" s="33">
        <f>IF(AND(A121&gt;Annahmen!$B$52,A121&lt;=Annahmen!$B$51*12),IF((Annahmen!$B$51*12-Annahmen!$B$52)&gt;0,Annahmen!$B$49/(Annahmen!$B$51*12-Annahmen!$B$52),Annahmen!$B$49),0)</f>
      </c>
      <c r="F121" s="33">
        <f>C121-E121</f>
      </c>
    </row>
    <row r="122" ht="18" customHeight="1" spans="1:6" x14ac:dyDescent="0.25">
      <c r="A122" s="31">
        <v>118</v>
      </c>
      <c r="B122" s="32">
        <f>ROUNDUP(A122/12,0)</f>
      </c>
      <c r="C122" s="33">
        <f>Annahmen!$B$49-IF((Annahmen!$B$51*12-Annahmen!$B$52)&gt;0,Annahmen!$B$49/(Annahmen!$B$51*12-Annahmen!$B$52),Annahmen!$B$49)*IF(OR((Annahmen!$B$51*12-Annahmen!$B$52)&lt;=0,A122-1&lt;=Annahmen!$B$52),0,IF(A122-1-Annahmen!$B$52&gt;(Annahmen!$B$51*12-Annahmen!$B$52),(Annahmen!$B$51*12-Annahmen!$B$52),A122-1-Annahmen!$B$52))</f>
      </c>
      <c r="D122" s="33">
        <f>C122*Annahmen!$B$50/12</f>
      </c>
      <c r="E122" s="33">
        <f>IF(AND(A122&gt;Annahmen!$B$52,A122&lt;=Annahmen!$B$51*12),IF((Annahmen!$B$51*12-Annahmen!$B$52)&gt;0,Annahmen!$B$49/(Annahmen!$B$51*12-Annahmen!$B$52),Annahmen!$B$49),0)</f>
      </c>
      <c r="F122" s="33">
        <f>C122-E122</f>
      </c>
    </row>
    <row r="123" ht="18" customHeight="1" spans="1:6" x14ac:dyDescent="0.25">
      <c r="A123" s="31">
        <v>119</v>
      </c>
      <c r="B123" s="32">
        <f>ROUNDUP(A123/12,0)</f>
      </c>
      <c r="C123" s="33">
        <f>Annahmen!$B$49-IF((Annahmen!$B$51*12-Annahmen!$B$52)&gt;0,Annahmen!$B$49/(Annahmen!$B$51*12-Annahmen!$B$52),Annahmen!$B$49)*IF(OR((Annahmen!$B$51*12-Annahmen!$B$52)&lt;=0,A123-1&lt;=Annahmen!$B$52),0,IF(A123-1-Annahmen!$B$52&gt;(Annahmen!$B$51*12-Annahmen!$B$52),(Annahmen!$B$51*12-Annahmen!$B$52),A123-1-Annahmen!$B$52))</f>
      </c>
      <c r="D123" s="33">
        <f>C123*Annahmen!$B$50/12</f>
      </c>
      <c r="E123" s="33">
        <f>IF(AND(A123&gt;Annahmen!$B$52,A123&lt;=Annahmen!$B$51*12),IF((Annahmen!$B$51*12-Annahmen!$B$52)&gt;0,Annahmen!$B$49/(Annahmen!$B$51*12-Annahmen!$B$52),Annahmen!$B$49),0)</f>
      </c>
      <c r="F123" s="33">
        <f>C123-E123</f>
      </c>
    </row>
    <row r="124" ht="18" customHeight="1" spans="1:6" x14ac:dyDescent="0.25">
      <c r="A124" s="31">
        <v>120</v>
      </c>
      <c r="B124" s="32">
        <f>ROUNDUP(A124/12,0)</f>
      </c>
      <c r="C124" s="33">
        <f>Annahmen!$B$49-IF((Annahmen!$B$51*12-Annahmen!$B$52)&gt;0,Annahmen!$B$49/(Annahmen!$B$51*12-Annahmen!$B$52),Annahmen!$B$49)*IF(OR((Annahmen!$B$51*12-Annahmen!$B$52)&lt;=0,A124-1&lt;=Annahmen!$B$52),0,IF(A124-1-Annahmen!$B$52&gt;(Annahmen!$B$51*12-Annahmen!$B$52),(Annahmen!$B$51*12-Annahmen!$B$52),A124-1-Annahmen!$B$52))</f>
      </c>
      <c r="D124" s="33">
        <f>C124*Annahmen!$B$50/12</f>
      </c>
      <c r="E124" s="33">
        <f>IF(AND(A124&gt;Annahmen!$B$52,A124&lt;=Annahmen!$B$51*12),IF((Annahmen!$B$51*12-Annahmen!$B$52)&gt;0,Annahmen!$B$49/(Annahmen!$B$51*12-Annahmen!$B$52),Annahmen!$B$49),0)</f>
      </c>
      <c r="F124" s="33">
        <f>C124-E124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50" customWidth="1"/>
    <col min="2" max="4" width="16" customWidth="1"/>
  </cols>
  <sheetData>
    <row r="1" ht="22" customHeight="1" spans="1:4" x14ac:dyDescent="0.25">
      <c r="A1" s="1" t="s">
        <v>101</v>
      </c>
      <c r="B1" s="7"/>
      <c r="C1" s="7"/>
      <c r="D1" s="7"/>
    </row>
    <row r="2" ht="20" customHeight="1" spans="1:4" x14ac:dyDescent="0.25">
      <c r="A2" s="2" t="s">
        <v>102</v>
      </c>
      <c r="B2" s="2"/>
      <c r="C2" s="2"/>
      <c r="D2" s="2"/>
    </row>
    <row r="3" ht="18" customHeight="1" spans="1:4" x14ac:dyDescent="0.25">
      <c r="A3" s="8"/>
      <c r="B3" s="9"/>
      <c r="C3" s="9"/>
      <c r="D3" s="9"/>
    </row>
    <row r="4" ht="18" customHeight="1" spans="1:4" x14ac:dyDescent="0.25">
      <c r="A4" s="12"/>
      <c r="B4" s="19" t="s">
        <v>103</v>
      </c>
      <c r="C4" s="19" t="s">
        <v>104</v>
      </c>
      <c r="D4" s="19" t="s">
        <v>105</v>
      </c>
    </row>
    <row r="5" ht="18" customHeight="1" spans="1:4" x14ac:dyDescent="0.25">
      <c r="A5" s="14">
        <f>Annahmen!A6</f>
      </c>
      <c r="B5" s="26">
        <f>Annahmen!$B6*Annahmen!$C6*SUM(Annahmen!$B$12:$M$12)</f>
      </c>
      <c r="C5" s="26">
        <f>Annahmen!$B6*Annahmen!$C6*12*(1+Annahmen!$D6)</f>
      </c>
      <c r="D5" s="26">
        <f>C5*(1+Annahmen!$E6)</f>
      </c>
    </row>
    <row r="6" ht="18" customHeight="1" spans="1:4" x14ac:dyDescent="0.25">
      <c r="A6" s="14">
        <f>Annahmen!A7</f>
      </c>
      <c r="B6" s="26">
        <f>Annahmen!$B7*Annahmen!$C7*SUM(Annahmen!$B$12:$M$12)</f>
      </c>
      <c r="C6" s="26">
        <f>Annahmen!$B7*Annahmen!$C7*12*(1+Annahmen!$D7)</f>
      </c>
      <c r="D6" s="26">
        <f>C6*(1+Annahmen!$E7)</f>
      </c>
    </row>
    <row r="7" ht="18" customHeight="1" spans="1:4" x14ac:dyDescent="0.25">
      <c r="A7" s="14">
        <f>Annahmen!A8</f>
      </c>
      <c r="B7" s="26">
        <f>Annahmen!$B8*Annahmen!$C8*SUM(Annahmen!$B$12:$M$12)</f>
      </c>
      <c r="C7" s="26">
        <f>Annahmen!$B8*Annahmen!$C8*12*(1+Annahmen!$D8)</f>
      </c>
      <c r="D7" s="26">
        <f>C7*(1+Annahmen!$E8)</f>
      </c>
    </row>
    <row r="8" ht="18" customHeight="1" spans="1:4" x14ac:dyDescent="0.25">
      <c r="A8" s="21" t="s">
        <v>106</v>
      </c>
      <c r="B8" s="22">
        <f>SUM(B5:B7)</f>
      </c>
      <c r="C8" s="22">
        <f>SUM(C5:C7)</f>
      </c>
      <c r="D8" s="22">
        <f>SUM(D5:D7)</f>
      </c>
    </row>
    <row r="9" ht="18" customHeight="1" spans="1:4" x14ac:dyDescent="0.25">
      <c r="A9" s="14" t="s">
        <v>25</v>
      </c>
      <c r="B9" s="26">
        <f>B5*Annahmen!$F$6+B6*Annahmen!$F$7+B7*Annahmen!$F$8</f>
      </c>
      <c r="C9" s="26">
        <f>C5*Annahmen!$F$6+C6*Annahmen!$F$7+C7*Annahmen!$F$8</f>
      </c>
      <c r="D9" s="26">
        <f>D5*Annahmen!$F$6+D6*Annahmen!$F$7+D7*Annahmen!$F$8</f>
      </c>
    </row>
    <row r="10" ht="18" customHeight="1" spans="1:4" x14ac:dyDescent="0.25">
      <c r="A10" s="21" t="s">
        <v>107</v>
      </c>
      <c r="B10" s="22">
        <f>B8-B9</f>
      </c>
      <c r="C10" s="22">
        <f>C8-C9</f>
      </c>
      <c r="D10" s="22">
        <f>D8-D9</f>
      </c>
    </row>
    <row r="11" ht="18" customHeight="1" spans="1:4" x14ac:dyDescent="0.25">
      <c r="A11" s="8"/>
      <c r="B11" s="27"/>
      <c r="C11" s="27"/>
      <c r="D11" s="27"/>
    </row>
    <row r="12" ht="20" customHeight="1" spans="1:4" x14ac:dyDescent="0.25">
      <c r="A12" s="10" t="s">
        <v>108</v>
      </c>
      <c r="B12" s="34"/>
      <c r="C12" s="34"/>
      <c r="D12" s="34"/>
    </row>
    <row r="13" ht="18" customHeight="1" spans="1:4" x14ac:dyDescent="0.25">
      <c r="A13" s="14">
        <f>Annahmen!A15</f>
      </c>
      <c r="B13" s="26">
        <f>Annahmen!$B15*12*(1+Annahmen!$B$25)^0</f>
      </c>
      <c r="C13" s="26">
        <f>Annahmen!$B15*12*(1+Annahmen!$B$25)^1</f>
      </c>
      <c r="D13" s="26">
        <f>Annahmen!$B15*12*(1+Annahmen!$B$25)^2</f>
      </c>
    </row>
    <row r="14" ht="18" customHeight="1" spans="1:4" x14ac:dyDescent="0.25">
      <c r="A14" s="14">
        <f>Annahmen!A16</f>
      </c>
      <c r="B14" s="26">
        <f>Annahmen!$B16*12*(1+Annahmen!$B$25)^0</f>
      </c>
      <c r="C14" s="26">
        <f>Annahmen!$B16*12*(1+Annahmen!$B$25)^1</f>
      </c>
      <c r="D14" s="26">
        <f>Annahmen!$B16*12*(1+Annahmen!$B$25)^2</f>
      </c>
    </row>
    <row r="15" ht="18" customHeight="1" spans="1:4" x14ac:dyDescent="0.25">
      <c r="A15" s="14">
        <f>Annahmen!A17</f>
      </c>
      <c r="B15" s="26">
        <f>Annahmen!$B17*12*(1+Annahmen!$B$25)^0</f>
      </c>
      <c r="C15" s="26">
        <f>Annahmen!$B17*12*(1+Annahmen!$B$25)^1</f>
      </c>
      <c r="D15" s="26">
        <f>Annahmen!$B17*12*(1+Annahmen!$B$25)^2</f>
      </c>
    </row>
    <row r="16" ht="18" customHeight="1" spans="1:4" x14ac:dyDescent="0.25">
      <c r="A16" s="14">
        <f>Annahmen!A18</f>
      </c>
      <c r="B16" s="26">
        <f>Annahmen!$B18*12*(1+Annahmen!$B$25)^0</f>
      </c>
      <c r="C16" s="26">
        <f>Annahmen!$B18*12*(1+Annahmen!$B$25)^1</f>
      </c>
      <c r="D16" s="26">
        <f>Annahmen!$B18*12*(1+Annahmen!$B$25)^2</f>
      </c>
    </row>
    <row r="17" ht="18" customHeight="1" spans="1:4" x14ac:dyDescent="0.25">
      <c r="A17" s="14">
        <f>Annahmen!A19</f>
      </c>
      <c r="B17" s="26">
        <f>Annahmen!$B19*12*(1+Annahmen!$B$25)^0</f>
      </c>
      <c r="C17" s="26">
        <f>Annahmen!$B19*12*(1+Annahmen!$B$25)^1</f>
      </c>
      <c r="D17" s="26">
        <f>Annahmen!$B19*12*(1+Annahmen!$B$25)^2</f>
      </c>
    </row>
    <row r="18" ht="18" customHeight="1" spans="1:4" x14ac:dyDescent="0.25">
      <c r="A18" s="14">
        <f>Annahmen!A20</f>
      </c>
      <c r="B18" s="26">
        <f>Annahmen!$B20*12*(1+Annahmen!$B$25)^0</f>
      </c>
      <c r="C18" s="26">
        <f>Annahmen!$B20*12*(1+Annahmen!$B$25)^1</f>
      </c>
      <c r="D18" s="26">
        <f>Annahmen!$B20*12*(1+Annahmen!$B$25)^2</f>
      </c>
    </row>
    <row r="19" ht="18" customHeight="1" spans="1:4" x14ac:dyDescent="0.25">
      <c r="A19" s="14">
        <f>Annahmen!A21</f>
      </c>
      <c r="B19" s="26">
        <f>Annahmen!$B21*12*(1+Annahmen!$B$25)^0</f>
      </c>
      <c r="C19" s="26">
        <f>Annahmen!$B21*12*(1+Annahmen!$B$25)^1</f>
      </c>
      <c r="D19" s="26">
        <f>Annahmen!$B21*12*(1+Annahmen!$B$25)^2</f>
      </c>
    </row>
    <row r="20" ht="18" customHeight="1" spans="1:4" x14ac:dyDescent="0.25">
      <c r="A20" s="14">
        <f>Annahmen!A22</f>
      </c>
      <c r="B20" s="26">
        <f>Annahmen!$B22*12*(1+Annahmen!$B$25)^0</f>
      </c>
      <c r="C20" s="26">
        <f>Annahmen!$B22*12*(1+Annahmen!$B$25)^1</f>
      </c>
      <c r="D20" s="26">
        <f>Annahmen!$B22*12*(1+Annahmen!$B$25)^2</f>
      </c>
    </row>
    <row r="21" ht="18" customHeight="1" spans="1:4" x14ac:dyDescent="0.25">
      <c r="A21" s="14">
        <f>Annahmen!A23</f>
      </c>
      <c r="B21" s="26">
        <f>Annahmen!$B23*12*(1+Annahmen!$B$25)^0</f>
      </c>
      <c r="C21" s="26">
        <f>Annahmen!$B23*12*(1+Annahmen!$B$25)^1</f>
      </c>
      <c r="D21" s="26">
        <f>Annahmen!$B23*12*(1+Annahmen!$B$25)^2</f>
      </c>
    </row>
    <row r="22" ht="18" customHeight="1" spans="1:4" x14ac:dyDescent="0.25">
      <c r="A22" s="14" t="s">
        <v>109</v>
      </c>
      <c r="B22" s="26">
        <f>IF(AND(Annahmen!$C$35&gt;0,1&lt;=Annahmen!$C$35),Annahmen!$B$35/Annahmen!$C$35,0)+IF(AND(Annahmen!$C$36&gt;0,1&lt;=Annahmen!$C$36),Annahmen!$B$36/Annahmen!$C$36,0)+IF(AND(Annahmen!$C$37&gt;0,1&lt;=Annahmen!$C$37),Annahmen!$B$37/Annahmen!$C$37,0)+IF(AND(Annahmen!$C$38&gt;0,1&lt;=Annahmen!$C$38),Annahmen!$B$38/Annahmen!$C$38,0)</f>
      </c>
      <c r="C22" s="26">
        <f>IF(AND(Annahmen!$C$35&gt;0,2&lt;=Annahmen!$C$35),Annahmen!$B$35/Annahmen!$C$35,0)+IF(AND(Annahmen!$C$36&gt;0,2&lt;=Annahmen!$C$36),Annahmen!$B$36/Annahmen!$C$36,0)+IF(AND(Annahmen!$C$37&gt;0,2&lt;=Annahmen!$C$37),Annahmen!$B$37/Annahmen!$C$37,0)+IF(AND(Annahmen!$C$38&gt;0,2&lt;=Annahmen!$C$38),Annahmen!$B$38/Annahmen!$C$38,0)</f>
      </c>
      <c r="D22" s="26">
        <f>IF(AND(Annahmen!$C$35&gt;0,3&lt;=Annahmen!$C$35),Annahmen!$B$35/Annahmen!$C$35,0)+IF(AND(Annahmen!$C$36&gt;0,3&lt;=Annahmen!$C$36),Annahmen!$B$36/Annahmen!$C$36,0)+IF(AND(Annahmen!$C$37&gt;0,3&lt;=Annahmen!$C$37),Annahmen!$B$37/Annahmen!$C$37,0)+IF(AND(Annahmen!$C$38&gt;0,3&lt;=Annahmen!$C$38),Annahmen!$B$38/Annahmen!$C$38,0)</f>
      </c>
    </row>
    <row r="23" ht="18" customHeight="1" spans="1:4" x14ac:dyDescent="0.25">
      <c r="A23" s="14" t="s">
        <v>98</v>
      </c>
      <c r="B23" s="26">
        <f>SUM(Darlehen!D5:D16)</f>
      </c>
      <c r="C23" s="26">
        <f>SUM(Darlehen!D17:D28)</f>
      </c>
      <c r="D23" s="26">
        <f>SUM(Darlehen!D29:D40)</f>
      </c>
    </row>
    <row r="24" ht="18" customHeight="1" spans="1:4" x14ac:dyDescent="0.25">
      <c r="A24" s="14" t="s">
        <v>110</v>
      </c>
      <c r="B24" s="26">
        <f>Annahmen!B44</f>
      </c>
      <c r="C24" s="26">
        <v>0</v>
      </c>
      <c r="D24" s="26">
        <v>0</v>
      </c>
    </row>
    <row r="25" ht="18" customHeight="1" spans="1:4" x14ac:dyDescent="0.25">
      <c r="A25" s="21" t="s">
        <v>111</v>
      </c>
      <c r="B25" s="22">
        <f>SUM(B13:B24)</f>
      </c>
      <c r="C25" s="22">
        <f>SUM(C13:C24)</f>
      </c>
      <c r="D25" s="22">
        <f>SUM(D13:D24)</f>
      </c>
    </row>
    <row r="26" ht="18" customHeight="1" spans="1:4" x14ac:dyDescent="0.25">
      <c r="A26" s="21" t="s">
        <v>112</v>
      </c>
      <c r="B26" s="22">
        <f>B10-B25</f>
      </c>
      <c r="C26" s="22">
        <f>C10-C25</f>
      </c>
      <c r="D26" s="22">
        <f>D10-D25</f>
      </c>
    </row>
    <row r="27" ht="18" customHeight="1" spans="1:4" x14ac:dyDescent="0.25">
      <c r="A27" s="8"/>
      <c r="B27" s="27"/>
      <c r="C27" s="27"/>
      <c r="D27" s="27"/>
    </row>
    <row r="28" ht="18" customHeight="1" spans="1:4" x14ac:dyDescent="0.25">
      <c r="A28" s="14" t="s">
        <v>113</v>
      </c>
      <c r="B28" s="26">
        <f>IF(B26&gt;0,B26*Annahmen!$B$32,0)</f>
      </c>
      <c r="C28" s="26">
        <f>IF(C26&gt;0,C26*Annahmen!$B$32,0)</f>
      </c>
      <c r="D28" s="26">
        <f>IF(D26&gt;0,D26*Annahmen!$B$32,0)</f>
      </c>
    </row>
    <row r="29" ht="18" customHeight="1" spans="1:4" x14ac:dyDescent="0.25">
      <c r="A29" s="14" t="s">
        <v>58</v>
      </c>
      <c r="B29" s="26">
        <f>Annahmen!$B$29*12</f>
      </c>
      <c r="C29" s="26">
        <f>Annahmen!$B$29*12</f>
      </c>
      <c r="D29" s="26">
        <f>Annahmen!$B$29*12</f>
      </c>
    </row>
    <row r="30" ht="18" customHeight="1" spans="1:4" x14ac:dyDescent="0.25">
      <c r="A30" s="14" t="s">
        <v>59</v>
      </c>
      <c r="B30" s="26">
        <f>Annahmen!$B$30*12</f>
      </c>
      <c r="C30" s="26">
        <f>Annahmen!$B$30*12</f>
      </c>
      <c r="D30" s="26">
        <f>Annahmen!$B$30*12</f>
      </c>
    </row>
    <row r="31" ht="18" customHeight="1" spans="1:4" x14ac:dyDescent="0.25">
      <c r="A31" s="14" t="s">
        <v>114</v>
      </c>
      <c r="B31" s="26">
        <f>Annahmen!$B$28*12</f>
      </c>
      <c r="C31" s="26">
        <f>Annahmen!$B$28*12</f>
      </c>
      <c r="D31" s="26">
        <f>Annahmen!$B$28*12</f>
      </c>
    </row>
    <row r="32" ht="18" customHeight="1" spans="1:4" x14ac:dyDescent="0.25">
      <c r="A32" s="14" t="s">
        <v>115</v>
      </c>
      <c r="B32" s="26">
        <f>Annahmen!B53*Annahmen!B54</f>
      </c>
      <c r="C32" s="26">
        <v>0</v>
      </c>
      <c r="D32" s="26">
        <v>0</v>
      </c>
    </row>
    <row r="33" ht="18" customHeight="1" spans="1:4" x14ac:dyDescent="0.25">
      <c r="A33" s="29" t="s">
        <v>116</v>
      </c>
      <c r="B33" s="30">
        <f>B26-B28-B29-B30-B31+B32</f>
      </c>
      <c r="C33" s="30">
        <f>C26-C28-C29-C30-C31+C32</f>
      </c>
      <c r="D33" s="30">
        <f>D26-D28-D29-D30-D31+D32</f>
      </c>
    </row>
    <row r="34" ht="18" customHeight="1" spans="1:4" x14ac:dyDescent="0.25">
      <c r="A34" s="8"/>
      <c r="B34" s="9"/>
      <c r="C34" s="9"/>
      <c r="D34" s="9"/>
    </row>
    <row r="35" ht="20" customHeight="1" spans="1:4" x14ac:dyDescent="0.25">
      <c r="A35" s="2" t="s">
        <v>117</v>
      </c>
      <c r="B35" s="11"/>
      <c r="C35" s="11"/>
      <c r="D35" s="11"/>
    </row>
  </sheetData>
  <conditionalFormatting sqref="B26:D26">
    <cfRule type="cellIs" dxfId="1" priority="1" operator="lessThan">
      <formula>0</formula>
    </cfRule>
  </conditionalFormatting>
  <conditionalFormatting sqref="B33:D33">
    <cfRule type="cellIs" dxfId="2" priority="1" operator="less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48" customWidth="1"/>
    <col min="2" max="13" width="12" customWidth="1"/>
    <col min="14" max="14" width="14" customWidth="1"/>
  </cols>
  <sheetData>
    <row r="1" ht="22" customHeight="1" spans="1:14" x14ac:dyDescent="0.25">
      <c r="A1" s="1" t="s">
        <v>118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20" customHeight="1" spans="1:14" x14ac:dyDescent="0.25">
      <c r="A2" s="2" t="s">
        <v>119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" customHeight="1" spans="1:14" x14ac:dyDescent="0.25">
      <c r="A3" s="35" t="s">
        <v>120</v>
      </c>
      <c r="B3" s="36">
        <v>1</v>
      </c>
      <c r="C3" s="36">
        <v>2</v>
      </c>
      <c r="D3" s="36">
        <v>3</v>
      </c>
      <c r="E3" s="36">
        <v>4</v>
      </c>
      <c r="F3" s="36">
        <v>5</v>
      </c>
      <c r="G3" s="36">
        <v>6</v>
      </c>
      <c r="H3" s="36">
        <v>7</v>
      </c>
      <c r="I3" s="36">
        <v>8</v>
      </c>
      <c r="J3" s="36">
        <v>9</v>
      </c>
      <c r="K3" s="36">
        <v>10</v>
      </c>
      <c r="L3" s="36">
        <v>11</v>
      </c>
      <c r="M3" s="36">
        <v>12</v>
      </c>
      <c r="N3" s="36"/>
    </row>
    <row r="4" ht="18" customHeight="1" spans="1:14" x14ac:dyDescent="0.25">
      <c r="A4" s="12"/>
      <c r="B4" s="19" t="s">
        <v>30</v>
      </c>
      <c r="C4" s="19" t="s">
        <v>31</v>
      </c>
      <c r="D4" s="19" t="s">
        <v>32</v>
      </c>
      <c r="E4" s="19" t="s">
        <v>33</v>
      </c>
      <c r="F4" s="19" t="s">
        <v>34</v>
      </c>
      <c r="G4" s="19" t="s">
        <v>35</v>
      </c>
      <c r="H4" s="19" t="s">
        <v>36</v>
      </c>
      <c r="I4" s="19" t="s">
        <v>37</v>
      </c>
      <c r="J4" s="19" t="s">
        <v>38</v>
      </c>
      <c r="K4" s="19" t="s">
        <v>39</v>
      </c>
      <c r="L4" s="19" t="s">
        <v>40</v>
      </c>
      <c r="M4" s="19" t="s">
        <v>41</v>
      </c>
      <c r="N4" s="19" t="s">
        <v>67</v>
      </c>
    </row>
    <row r="5" ht="20" customHeight="1" spans="1:14" x14ac:dyDescent="0.25">
      <c r="A5" s="10" t="s">
        <v>121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ht="18" customHeight="1" spans="1:14" x14ac:dyDescent="0.25">
      <c r="A6" s="14" t="s">
        <v>122</v>
      </c>
      <c r="B6" s="26">
        <f>SUMPRODUCT(Annahmen!$B$6:$B$8,Annahmen!$C$6:$C$8)*Annahmen!B$12</f>
      </c>
      <c r="C6" s="26">
        <f>SUMPRODUCT(Annahmen!$B$6:$B$8,Annahmen!$C$6:$C$8)*Annahmen!C$12</f>
      </c>
      <c r="D6" s="26">
        <f>SUMPRODUCT(Annahmen!$B$6:$B$8,Annahmen!$C$6:$C$8)*Annahmen!D$12</f>
      </c>
      <c r="E6" s="26">
        <f>SUMPRODUCT(Annahmen!$B$6:$B$8,Annahmen!$C$6:$C$8)*Annahmen!E$12</f>
      </c>
      <c r="F6" s="26">
        <f>SUMPRODUCT(Annahmen!$B$6:$B$8,Annahmen!$C$6:$C$8)*Annahmen!F$12</f>
      </c>
      <c r="G6" s="26">
        <f>SUMPRODUCT(Annahmen!$B$6:$B$8,Annahmen!$C$6:$C$8)*Annahmen!G$12</f>
      </c>
      <c r="H6" s="26">
        <f>SUMPRODUCT(Annahmen!$B$6:$B$8,Annahmen!$C$6:$C$8)*Annahmen!H$12</f>
      </c>
      <c r="I6" s="26">
        <f>SUMPRODUCT(Annahmen!$B$6:$B$8,Annahmen!$C$6:$C$8)*Annahmen!I$12</f>
      </c>
      <c r="J6" s="26">
        <f>SUMPRODUCT(Annahmen!$B$6:$B$8,Annahmen!$C$6:$C$8)*Annahmen!J$12</f>
      </c>
      <c r="K6" s="26">
        <f>SUMPRODUCT(Annahmen!$B$6:$B$8,Annahmen!$C$6:$C$8)*Annahmen!K$12</f>
      </c>
      <c r="L6" s="26">
        <f>SUMPRODUCT(Annahmen!$B$6:$B$8,Annahmen!$C$6:$C$8)*Annahmen!L$12</f>
      </c>
      <c r="M6" s="26">
        <f>SUMPRODUCT(Annahmen!$B$6:$B$8,Annahmen!$C$6:$C$8)*Annahmen!M$12</f>
      </c>
      <c r="N6" s="26">
        <f>SUM(B6:M6)</f>
      </c>
    </row>
    <row r="7" ht="18" customHeight="1" spans="1:14" x14ac:dyDescent="0.25">
      <c r="A7" s="14" t="s">
        <v>74</v>
      </c>
      <c r="B7" s="26">
        <f>IF(B$3=1,Annahmen!$B$48,0)</f>
      </c>
      <c r="C7" s="26">
        <f>IF(C$3=1,Annahmen!$B$48,0)</f>
      </c>
      <c r="D7" s="26">
        <f>IF(D$3=1,Annahmen!$B$48,0)</f>
      </c>
      <c r="E7" s="26">
        <f>IF(E$3=1,Annahmen!$B$48,0)</f>
      </c>
      <c r="F7" s="26">
        <f>IF(F$3=1,Annahmen!$B$48,0)</f>
      </c>
      <c r="G7" s="26">
        <f>IF(G$3=1,Annahmen!$B$48,0)</f>
      </c>
      <c r="H7" s="26">
        <f>IF(H$3=1,Annahmen!$B$48,0)</f>
      </c>
      <c r="I7" s="26">
        <f>IF(I$3=1,Annahmen!$B$48,0)</f>
      </c>
      <c r="J7" s="26">
        <f>IF(J$3=1,Annahmen!$B$48,0)</f>
      </c>
      <c r="K7" s="26">
        <f>IF(K$3=1,Annahmen!$B$48,0)</f>
      </c>
      <c r="L7" s="26">
        <f>IF(L$3=1,Annahmen!$B$48,0)</f>
      </c>
      <c r="M7" s="26">
        <f>IF(M$3=1,Annahmen!$B$48,0)</f>
      </c>
      <c r="N7" s="26">
        <f>SUM(B7:M7)</f>
      </c>
    </row>
    <row r="8" ht="18" customHeight="1" spans="1:14" x14ac:dyDescent="0.25">
      <c r="A8" s="14" t="s">
        <v>89</v>
      </c>
      <c r="B8" s="26">
        <f>IF(B$3=1,Annahmen!$B$49,0)</f>
      </c>
      <c r="C8" s="26">
        <f>IF(C$3=1,Annahmen!$B$49,0)</f>
      </c>
      <c r="D8" s="26">
        <f>IF(D$3=1,Annahmen!$B$49,0)</f>
      </c>
      <c r="E8" s="26">
        <f>IF(E$3=1,Annahmen!$B$49,0)</f>
      </c>
      <c r="F8" s="26">
        <f>IF(F$3=1,Annahmen!$B$49,0)</f>
      </c>
      <c r="G8" s="26">
        <f>IF(G$3=1,Annahmen!$B$49,0)</f>
      </c>
      <c r="H8" s="26">
        <f>IF(H$3=1,Annahmen!$B$49,0)</f>
      </c>
      <c r="I8" s="26">
        <f>IF(I$3=1,Annahmen!$B$49,0)</f>
      </c>
      <c r="J8" s="26">
        <f>IF(J$3=1,Annahmen!$B$49,0)</f>
      </c>
      <c r="K8" s="26">
        <f>IF(K$3=1,Annahmen!$B$49,0)</f>
      </c>
      <c r="L8" s="26">
        <f>IF(L$3=1,Annahmen!$B$49,0)</f>
      </c>
      <c r="M8" s="26">
        <f>IF(M$3=1,Annahmen!$B$49,0)</f>
      </c>
      <c r="N8" s="26">
        <f>SUM(B8:M8)</f>
      </c>
    </row>
    <row r="9" ht="18" customHeight="1" spans="1:14" x14ac:dyDescent="0.25">
      <c r="A9" s="14" t="s">
        <v>123</v>
      </c>
      <c r="B9" s="26">
        <f>IF(B$3&lt;=Annahmen!$B$54,Annahmen!$B$53,0)</f>
      </c>
      <c r="C9" s="26">
        <f>IF(C$3&lt;=Annahmen!$B$54,Annahmen!$B$53,0)</f>
      </c>
      <c r="D9" s="26">
        <f>IF(D$3&lt;=Annahmen!$B$54,Annahmen!$B$53,0)</f>
      </c>
      <c r="E9" s="26">
        <f>IF(E$3&lt;=Annahmen!$B$54,Annahmen!$B$53,0)</f>
      </c>
      <c r="F9" s="26">
        <f>IF(F$3&lt;=Annahmen!$B$54,Annahmen!$B$53,0)</f>
      </c>
      <c r="G9" s="26">
        <f>IF(G$3&lt;=Annahmen!$B$54,Annahmen!$B$53,0)</f>
      </c>
      <c r="H9" s="26">
        <f>IF(H$3&lt;=Annahmen!$B$54,Annahmen!$B$53,0)</f>
      </c>
      <c r="I9" s="26">
        <f>IF(I$3&lt;=Annahmen!$B$54,Annahmen!$B$53,0)</f>
      </c>
      <c r="J9" s="26">
        <f>IF(J$3&lt;=Annahmen!$B$54,Annahmen!$B$53,0)</f>
      </c>
      <c r="K9" s="26">
        <f>IF(K$3&lt;=Annahmen!$B$54,Annahmen!$B$53,0)</f>
      </c>
      <c r="L9" s="26">
        <f>IF(L$3&lt;=Annahmen!$B$54,Annahmen!$B$53,0)</f>
      </c>
      <c r="M9" s="26">
        <f>IF(M$3&lt;=Annahmen!$B$54,Annahmen!$B$53,0)</f>
      </c>
      <c r="N9" s="26">
        <f>SUM(B9:M9)</f>
      </c>
    </row>
    <row r="10" ht="18" customHeight="1" spans="1:14" x14ac:dyDescent="0.25">
      <c r="A10" s="21" t="s">
        <v>124</v>
      </c>
      <c r="B10" s="22">
        <f>SUM(B6:B9)</f>
      </c>
      <c r="C10" s="22">
        <f>SUM(C6:C9)</f>
      </c>
      <c r="D10" s="22">
        <f>SUM(D6:D9)</f>
      </c>
      <c r="E10" s="22">
        <f>SUM(E6:E9)</f>
      </c>
      <c r="F10" s="22">
        <f>SUM(F6:F9)</f>
      </c>
      <c r="G10" s="22">
        <f>SUM(G6:G9)</f>
      </c>
      <c r="H10" s="22">
        <f>SUM(H6:H9)</f>
      </c>
      <c r="I10" s="22">
        <f>SUM(I6:I9)</f>
      </c>
      <c r="J10" s="22">
        <f>SUM(J6:J9)</f>
      </c>
      <c r="K10" s="22">
        <f>SUM(K6:K9)</f>
      </c>
      <c r="L10" s="22">
        <f>SUM(L6:L9)</f>
      </c>
      <c r="M10" s="22">
        <f>SUM(M6:M9)</f>
      </c>
      <c r="N10" s="22">
        <f>SUM(B10:M10)</f>
      </c>
    </row>
    <row r="11" ht="18" customHeight="1" spans="1:14" x14ac:dyDescent="0.25">
      <c r="A11" s="8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</row>
    <row r="12" ht="20" customHeight="1" spans="1:14" x14ac:dyDescent="0.25">
      <c r="A12" s="10" t="s">
        <v>125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ht="18" customHeight="1" spans="1:14" x14ac:dyDescent="0.25">
      <c r="A13" s="14" t="s">
        <v>25</v>
      </c>
      <c r="B13" s="26">
        <f>SUMPRODUCT(Annahmen!$B$6:$B$8,Annahmen!$C$6:$C$8,Annahmen!$F$6:$F$8)*Annahmen!B$12</f>
      </c>
      <c r="C13" s="26">
        <f>SUMPRODUCT(Annahmen!$B$6:$B$8,Annahmen!$C$6:$C$8,Annahmen!$F$6:$F$8)*Annahmen!C$12</f>
      </c>
      <c r="D13" s="26">
        <f>SUMPRODUCT(Annahmen!$B$6:$B$8,Annahmen!$C$6:$C$8,Annahmen!$F$6:$F$8)*Annahmen!D$12</f>
      </c>
      <c r="E13" s="26">
        <f>SUMPRODUCT(Annahmen!$B$6:$B$8,Annahmen!$C$6:$C$8,Annahmen!$F$6:$F$8)*Annahmen!E$12</f>
      </c>
      <c r="F13" s="26">
        <f>SUMPRODUCT(Annahmen!$B$6:$B$8,Annahmen!$C$6:$C$8,Annahmen!$F$6:$F$8)*Annahmen!F$12</f>
      </c>
      <c r="G13" s="26">
        <f>SUMPRODUCT(Annahmen!$B$6:$B$8,Annahmen!$C$6:$C$8,Annahmen!$F$6:$F$8)*Annahmen!G$12</f>
      </c>
      <c r="H13" s="26">
        <f>SUMPRODUCT(Annahmen!$B$6:$B$8,Annahmen!$C$6:$C$8,Annahmen!$F$6:$F$8)*Annahmen!H$12</f>
      </c>
      <c r="I13" s="26">
        <f>SUMPRODUCT(Annahmen!$B$6:$B$8,Annahmen!$C$6:$C$8,Annahmen!$F$6:$F$8)*Annahmen!I$12</f>
      </c>
      <c r="J13" s="26">
        <f>SUMPRODUCT(Annahmen!$B$6:$B$8,Annahmen!$C$6:$C$8,Annahmen!$F$6:$F$8)*Annahmen!J$12</f>
      </c>
      <c r="K13" s="26">
        <f>SUMPRODUCT(Annahmen!$B$6:$B$8,Annahmen!$C$6:$C$8,Annahmen!$F$6:$F$8)*Annahmen!K$12</f>
      </c>
      <c r="L13" s="26">
        <f>SUMPRODUCT(Annahmen!$B$6:$B$8,Annahmen!$C$6:$C$8,Annahmen!$F$6:$F$8)*Annahmen!L$12</f>
      </c>
      <c r="M13" s="26">
        <f>SUMPRODUCT(Annahmen!$B$6:$B$8,Annahmen!$C$6:$C$8,Annahmen!$F$6:$F$8)*Annahmen!M$12</f>
      </c>
      <c r="N13" s="26">
        <f>SUM(B13:M13)</f>
      </c>
    </row>
    <row r="14" ht="18" customHeight="1" spans="1:14" x14ac:dyDescent="0.25">
      <c r="A14" s="14" t="s">
        <v>126</v>
      </c>
      <c r="B14" s="26">
        <f>Annahmen!$B$24</f>
      </c>
      <c r="C14" s="26">
        <f>Annahmen!$B$24</f>
      </c>
      <c r="D14" s="26">
        <f>Annahmen!$B$24</f>
      </c>
      <c r="E14" s="26">
        <f>Annahmen!$B$24</f>
      </c>
      <c r="F14" s="26">
        <f>Annahmen!$B$24</f>
      </c>
      <c r="G14" s="26">
        <f>Annahmen!$B$24</f>
      </c>
      <c r="H14" s="26">
        <f>Annahmen!$B$24</f>
      </c>
      <c r="I14" s="26">
        <f>Annahmen!$B$24</f>
      </c>
      <c r="J14" s="26">
        <f>Annahmen!$B$24</f>
      </c>
      <c r="K14" s="26">
        <f>Annahmen!$B$24</f>
      </c>
      <c r="L14" s="26">
        <f>Annahmen!$B$24</f>
      </c>
      <c r="M14" s="26">
        <f>Annahmen!$B$24</f>
      </c>
      <c r="N14" s="26">
        <f>SUM(B14:M14)</f>
      </c>
    </row>
    <row r="15" ht="18" customHeight="1" spans="1:14" x14ac:dyDescent="0.25">
      <c r="A15" s="14" t="s">
        <v>84</v>
      </c>
      <c r="B15" s="26">
        <f>IF(B$3=1,Annahmen!$B$39,0)</f>
      </c>
      <c r="C15" s="26">
        <f>IF(C$3=1,Annahmen!$B$39,0)</f>
      </c>
      <c r="D15" s="26">
        <f>IF(D$3=1,Annahmen!$B$39,0)</f>
      </c>
      <c r="E15" s="26">
        <f>IF(E$3=1,Annahmen!$B$39,0)</f>
      </c>
      <c r="F15" s="26">
        <f>IF(F$3=1,Annahmen!$B$39,0)</f>
      </c>
      <c r="G15" s="26">
        <f>IF(G$3=1,Annahmen!$B$39,0)</f>
      </c>
      <c r="H15" s="26">
        <f>IF(H$3=1,Annahmen!$B$39,0)</f>
      </c>
      <c r="I15" s="26">
        <f>IF(I$3=1,Annahmen!$B$39,0)</f>
      </c>
      <c r="J15" s="26">
        <f>IF(J$3=1,Annahmen!$B$39,0)</f>
      </c>
      <c r="K15" s="26">
        <f>IF(K$3=1,Annahmen!$B$39,0)</f>
      </c>
      <c r="L15" s="26">
        <f>IF(L$3=1,Annahmen!$B$39,0)</f>
      </c>
      <c r="M15" s="26">
        <f>IF(M$3=1,Annahmen!$B$39,0)</f>
      </c>
      <c r="N15" s="26">
        <f>SUM(B15:M15)</f>
      </c>
    </row>
    <row r="16" ht="18" customHeight="1" spans="1:14" x14ac:dyDescent="0.25">
      <c r="A16" s="14" t="s">
        <v>110</v>
      </c>
      <c r="B16" s="26">
        <f>IF(B$3=1,Annahmen!$B$44,0)</f>
      </c>
      <c r="C16" s="26">
        <f>IF(C$3=1,Annahmen!$B$44,0)</f>
      </c>
      <c r="D16" s="26">
        <f>IF(D$3=1,Annahmen!$B$44,0)</f>
      </c>
      <c r="E16" s="26">
        <f>IF(E$3=1,Annahmen!$B$44,0)</f>
      </c>
      <c r="F16" s="26">
        <f>IF(F$3=1,Annahmen!$B$44,0)</f>
      </c>
      <c r="G16" s="26">
        <f>IF(G$3=1,Annahmen!$B$44,0)</f>
      </c>
      <c r="H16" s="26">
        <f>IF(H$3=1,Annahmen!$B$44,0)</f>
      </c>
      <c r="I16" s="26">
        <f>IF(I$3=1,Annahmen!$B$44,0)</f>
      </c>
      <c r="J16" s="26">
        <f>IF(J$3=1,Annahmen!$B$44,0)</f>
      </c>
      <c r="K16" s="26">
        <f>IF(K$3=1,Annahmen!$B$44,0)</f>
      </c>
      <c r="L16" s="26">
        <f>IF(L$3=1,Annahmen!$B$44,0)</f>
      </c>
      <c r="M16" s="26">
        <f>IF(M$3=1,Annahmen!$B$44,0)</f>
      </c>
      <c r="N16" s="26">
        <f>SUM(B16:M16)</f>
      </c>
    </row>
    <row r="17" ht="18" customHeight="1" spans="1:14" x14ac:dyDescent="0.25">
      <c r="A17" s="14" t="s">
        <v>98</v>
      </c>
      <c r="B17" s="26">
        <f>Darlehen!D5</f>
      </c>
      <c r="C17" s="26">
        <f>Darlehen!D6</f>
      </c>
      <c r="D17" s="26">
        <f>Darlehen!D7</f>
      </c>
      <c r="E17" s="26">
        <f>Darlehen!D8</f>
      </c>
      <c r="F17" s="26">
        <f>Darlehen!D9</f>
      </c>
      <c r="G17" s="26">
        <f>Darlehen!D10</f>
      </c>
      <c r="H17" s="26">
        <f>Darlehen!D11</f>
      </c>
      <c r="I17" s="26">
        <f>Darlehen!D12</f>
      </c>
      <c r="J17" s="26">
        <f>Darlehen!D13</f>
      </c>
      <c r="K17" s="26">
        <f>Darlehen!D14</f>
      </c>
      <c r="L17" s="26">
        <f>Darlehen!D15</f>
      </c>
      <c r="M17" s="26">
        <f>Darlehen!D16</f>
      </c>
      <c r="N17" s="26">
        <f>SUM(B17:M17)</f>
      </c>
    </row>
    <row r="18" ht="18" customHeight="1" spans="1:14" x14ac:dyDescent="0.25">
      <c r="A18" s="14" t="s">
        <v>99</v>
      </c>
      <c r="B18" s="26">
        <f>Darlehen!E5</f>
      </c>
      <c r="C18" s="26">
        <f>Darlehen!E6</f>
      </c>
      <c r="D18" s="26">
        <f>Darlehen!E7</f>
      </c>
      <c r="E18" s="26">
        <f>Darlehen!E8</f>
      </c>
      <c r="F18" s="26">
        <f>Darlehen!E9</f>
      </c>
      <c r="G18" s="26">
        <f>Darlehen!E10</f>
      </c>
      <c r="H18" s="26">
        <f>Darlehen!E11</f>
      </c>
      <c r="I18" s="26">
        <f>Darlehen!E12</f>
      </c>
      <c r="J18" s="26">
        <f>Darlehen!E13</f>
      </c>
      <c r="K18" s="26">
        <f>Darlehen!E14</f>
      </c>
      <c r="L18" s="26">
        <f>Darlehen!E15</f>
      </c>
      <c r="M18" s="26">
        <f>Darlehen!E16</f>
      </c>
      <c r="N18" s="26">
        <f>SUM(B18:M18)</f>
      </c>
    </row>
    <row r="19" ht="18" customHeight="1" spans="1:14" x14ac:dyDescent="0.25">
      <c r="A19" s="14" t="s">
        <v>127</v>
      </c>
      <c r="B19" s="26">
        <f>Annahmen!$B$31</f>
      </c>
      <c r="C19" s="26">
        <f>Annahmen!$B$31</f>
      </c>
      <c r="D19" s="26">
        <f>Annahmen!$B$31</f>
      </c>
      <c r="E19" s="26">
        <f>Annahmen!$B$31</f>
      </c>
      <c r="F19" s="26">
        <f>Annahmen!$B$31</f>
      </c>
      <c r="G19" s="26">
        <f>Annahmen!$B$31</f>
      </c>
      <c r="H19" s="26">
        <f>Annahmen!$B$31</f>
      </c>
      <c r="I19" s="26">
        <f>Annahmen!$B$31</f>
      </c>
      <c r="J19" s="26">
        <f>Annahmen!$B$31</f>
      </c>
      <c r="K19" s="26">
        <f>Annahmen!$B$31</f>
      </c>
      <c r="L19" s="26">
        <f>Annahmen!$B$31</f>
      </c>
      <c r="M19" s="26">
        <f>Annahmen!$B$31</f>
      </c>
      <c r="N19" s="26">
        <f>SUM(B19:M19)</f>
      </c>
    </row>
    <row r="20" ht="18" customHeight="1" spans="1:14" x14ac:dyDescent="0.25">
      <c r="A20" s="21" t="s">
        <v>128</v>
      </c>
      <c r="B20" s="22">
        <f>SUM(B13:B19)</f>
      </c>
      <c r="C20" s="22">
        <f>SUM(C13:C19)</f>
      </c>
      <c r="D20" s="22">
        <f>SUM(D13:D19)</f>
      </c>
      <c r="E20" s="22">
        <f>SUM(E13:E19)</f>
      </c>
      <c r="F20" s="22">
        <f>SUM(F13:F19)</f>
      </c>
      <c r="G20" s="22">
        <f>SUM(G13:G19)</f>
      </c>
      <c r="H20" s="22">
        <f>SUM(H13:H19)</f>
      </c>
      <c r="I20" s="22">
        <f>SUM(I13:I19)</f>
      </c>
      <c r="J20" s="22">
        <f>SUM(J13:J19)</f>
      </c>
      <c r="K20" s="22">
        <f>SUM(K13:K19)</f>
      </c>
      <c r="L20" s="22">
        <f>SUM(L13:L19)</f>
      </c>
      <c r="M20" s="22">
        <f>SUM(M13:M19)</f>
      </c>
      <c r="N20" s="22">
        <f>SUM(B20:M20)</f>
      </c>
    </row>
    <row r="21" ht="18" customHeight="1" spans="1:14" x14ac:dyDescent="0.25">
      <c r="A21" s="8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ht="18" customHeight="1" spans="1:14" x14ac:dyDescent="0.25">
      <c r="A22" s="21" t="s">
        <v>129</v>
      </c>
      <c r="B22" s="22">
        <f>B10-B20</f>
      </c>
      <c r="C22" s="22">
        <f>C10-C20</f>
      </c>
      <c r="D22" s="22">
        <f>D10-D20</f>
      </c>
      <c r="E22" s="22">
        <f>E10-E20</f>
      </c>
      <c r="F22" s="22">
        <f>F10-F20</f>
      </c>
      <c r="G22" s="22">
        <f>G10-G20</f>
      </c>
      <c r="H22" s="22">
        <f>H10-H20</f>
      </c>
      <c r="I22" s="22">
        <f>I10-I20</f>
      </c>
      <c r="J22" s="22">
        <f>J10-J20</f>
      </c>
      <c r="K22" s="22">
        <f>K10-K20</f>
      </c>
      <c r="L22" s="22">
        <f>L10-L20</f>
      </c>
      <c r="M22" s="22">
        <f>M10-M20</f>
      </c>
      <c r="N22" s="22">
        <f>SUM(B22:M22)</f>
      </c>
    </row>
    <row r="23" ht="18" customHeight="1" spans="1:14" x14ac:dyDescent="0.25">
      <c r="A23" s="21" t="s">
        <v>130</v>
      </c>
      <c r="B23" s="22">
        <f>B22</f>
      </c>
      <c r="C23" s="22">
        <f>B23+C22</f>
      </c>
      <c r="D23" s="22">
        <f>C23+D22</f>
      </c>
      <c r="E23" s="22">
        <f>D23+E22</f>
      </c>
      <c r="F23" s="22">
        <f>E23+F22</f>
      </c>
      <c r="G23" s="22">
        <f>F23+G22</f>
      </c>
      <c r="H23" s="22">
        <f>G23+H22</f>
      </c>
      <c r="I23" s="22">
        <f>H23+I22</f>
      </c>
      <c r="J23" s="22">
        <f>I23+J22</f>
      </c>
      <c r="K23" s="22">
        <f>J23+K22</f>
      </c>
      <c r="L23" s="22">
        <f>K23+L22</f>
      </c>
      <c r="M23" s="22">
        <f>L23+M22</f>
      </c>
      <c r="N23" s="22"/>
    </row>
    <row r="24" ht="18" customHeight="1" spans="1:14" x14ac:dyDescent="0.25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ht="18" customHeight="1" spans="1:14" x14ac:dyDescent="0.25">
      <c r="A25" s="21" t="s">
        <v>131</v>
      </c>
      <c r="B25" s="37">
        <f>IF(COUNTIF(B23:M23,"&lt;0")&gt;0,"Achtung: Das Konto fällt mindestens einen Monat ins Minus.","Das Konto bleibt in allen zwölf Monaten im Plus.")</f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ht="18" customHeight="1" spans="1:14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ht="20" customHeight="1" spans="1:14" x14ac:dyDescent="0.25">
      <c r="A27" s="2" t="s">
        <v>132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</sheetData>
  <conditionalFormatting sqref="B22:M22">
    <cfRule type="cellIs" dxfId="3" priority="1" operator="lessThan">
      <formula>0</formula>
    </cfRule>
  </conditionalFormatting>
  <conditionalFormatting sqref="B23:M23">
    <cfRule type="cellIs" dxfId="4" priority="1" operator="less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Start</vt:lpstr>
      <vt:lpstr>Annahmen</vt:lpstr>
      <vt:lpstr>Kapitalbedarf</vt:lpstr>
      <vt:lpstr>Darlehen</vt:lpstr>
      <vt:lpstr>Rentabilität</vt:lpstr>
      <vt:lpstr>Liquidität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Slaide</dc:creator>
  <dc:title/>
  <dc:subject/>
  <dc:description/>
  <cp:keywords/>
  <cp:category/>
  <cp:lastModifiedBy>Unknown</cp:lastModifiedBy>
  <dcterms:created xsi:type="dcterms:W3CDTF">2026-09-24T09:58:23Z</dcterms:created>
  <dcterms:modified xsi:type="dcterms:W3CDTF">2026-09-24T09:58:23Z</dcterms:modified>
</cp:coreProperties>
</file>